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15450" windowHeight="11640"/>
  </bookViews>
  <sheets>
    <sheet name="прил  3" sheetId="9" r:id="rId1"/>
  </sheets>
  <definedNames>
    <definedName name="_xlnm._FilterDatabase" localSheetId="0" hidden="1">'прил  3'!$A$4:$L$138</definedName>
    <definedName name="_xlnm.Print_Titles" localSheetId="0">'прил  3'!$8:$8</definedName>
    <definedName name="_xlnm.Print_Area" localSheetId="0">'прил  3'!$A:$O</definedName>
  </definedNames>
  <calcPr calcId="125725"/>
</workbook>
</file>

<file path=xl/calcChain.xml><?xml version="1.0" encoding="utf-8"?>
<calcChain xmlns="http://schemas.openxmlformats.org/spreadsheetml/2006/main">
  <c r="O12" i="9"/>
  <c r="N12"/>
  <c r="M12"/>
  <c r="O11"/>
  <c r="N11"/>
  <c r="L11"/>
  <c r="M48"/>
  <c r="O45"/>
  <c r="N45"/>
  <c r="L47"/>
  <c r="D48"/>
  <c r="O48"/>
  <c r="N48"/>
  <c r="O47"/>
  <c r="N47"/>
  <c r="M47"/>
  <c r="M45" s="1"/>
  <c r="M9" s="1"/>
  <c r="D67"/>
  <c r="D47" s="1"/>
  <c r="D65"/>
  <c r="O63"/>
  <c r="N63"/>
  <c r="M63"/>
  <c r="L63"/>
  <c r="O32"/>
  <c r="O19" s="1"/>
  <c r="O13" s="1"/>
  <c r="N32"/>
  <c r="N19" s="1"/>
  <c r="O74"/>
  <c r="O28"/>
  <c r="O15" s="1"/>
  <c r="O16"/>
  <c r="O10" s="1"/>
  <c r="M32"/>
  <c r="M28" s="1"/>
  <c r="M15" s="1"/>
  <c r="L32"/>
  <c r="L78"/>
  <c r="L72" s="1"/>
  <c r="L70"/>
  <c r="L125"/>
  <c r="M102"/>
  <c r="N121"/>
  <c r="M121"/>
  <c r="O141"/>
  <c r="N141"/>
  <c r="M141"/>
  <c r="L141"/>
  <c r="J13"/>
  <c r="F13"/>
  <c r="O139"/>
  <c r="N139"/>
  <c r="M139"/>
  <c r="K139"/>
  <c r="J139"/>
  <c r="I139"/>
  <c r="H139"/>
  <c r="G139"/>
  <c r="F139"/>
  <c r="E139"/>
  <c r="O142"/>
  <c r="N142"/>
  <c r="M142"/>
  <c r="L142"/>
  <c r="K142"/>
  <c r="J142"/>
  <c r="I142"/>
  <c r="H142"/>
  <c r="G142"/>
  <c r="F142"/>
  <c r="E142"/>
  <c r="D142"/>
  <c r="D144"/>
  <c r="O34"/>
  <c r="N34"/>
  <c r="M34"/>
  <c r="L34"/>
  <c r="K34"/>
  <c r="J34"/>
  <c r="I34"/>
  <c r="H34"/>
  <c r="G34"/>
  <c r="F34"/>
  <c r="E34"/>
  <c r="D36"/>
  <c r="N52"/>
  <c r="N110"/>
  <c r="M110"/>
  <c r="M74"/>
  <c r="N74"/>
  <c r="M72"/>
  <c r="N72"/>
  <c r="M16"/>
  <c r="M10" s="1"/>
  <c r="N16"/>
  <c r="N10" s="1"/>
  <c r="D32"/>
  <c r="D19" s="1"/>
  <c r="D29"/>
  <c r="D16" s="1"/>
  <c r="D10" s="1"/>
  <c r="I28"/>
  <c r="H28"/>
  <c r="H22"/>
  <c r="H57"/>
  <c r="H52" s="1"/>
  <c r="H45" s="1"/>
  <c r="H9" s="1"/>
  <c r="H74"/>
  <c r="H68" s="1"/>
  <c r="H102"/>
  <c r="H80"/>
  <c r="H86"/>
  <c r="H94"/>
  <c r="H110"/>
  <c r="H121"/>
  <c r="H132"/>
  <c r="G28"/>
  <c r="G22"/>
  <c r="G15" s="1"/>
  <c r="G57"/>
  <c r="G50" s="1"/>
  <c r="G74"/>
  <c r="G102"/>
  <c r="G86"/>
  <c r="G80"/>
  <c r="G94"/>
  <c r="G110"/>
  <c r="G121"/>
  <c r="G132"/>
  <c r="F28"/>
  <c r="F22"/>
  <c r="F57"/>
  <c r="F74"/>
  <c r="F80"/>
  <c r="F86"/>
  <c r="F94"/>
  <c r="F102"/>
  <c r="F110"/>
  <c r="F121"/>
  <c r="F132"/>
  <c r="G16"/>
  <c r="D106"/>
  <c r="D102"/>
  <c r="H72"/>
  <c r="H19"/>
  <c r="H49"/>
  <c r="H13" s="1"/>
  <c r="H48"/>
  <c r="H71"/>
  <c r="L71" s="1"/>
  <c r="H18"/>
  <c r="H39"/>
  <c r="D55"/>
  <c r="D84"/>
  <c r="D80"/>
  <c r="D90"/>
  <c r="D86" s="1"/>
  <c r="D37"/>
  <c r="D46"/>
  <c r="L46" s="1"/>
  <c r="D69"/>
  <c r="E16"/>
  <c r="E37"/>
  <c r="E46"/>
  <c r="E69"/>
  <c r="F16"/>
  <c r="F37"/>
  <c r="F46"/>
  <c r="F69"/>
  <c r="G37"/>
  <c r="G46"/>
  <c r="G69"/>
  <c r="H16"/>
  <c r="H37"/>
  <c r="H46"/>
  <c r="H69"/>
  <c r="I16"/>
  <c r="I37"/>
  <c r="I46"/>
  <c r="I69"/>
  <c r="J16"/>
  <c r="J37"/>
  <c r="J46"/>
  <c r="J69"/>
  <c r="K16"/>
  <c r="K37"/>
  <c r="K46"/>
  <c r="K69"/>
  <c r="D17"/>
  <c r="L17" s="1"/>
  <c r="D38"/>
  <c r="L38" s="1"/>
  <c r="D70"/>
  <c r="E17"/>
  <c r="E38"/>
  <c r="E47"/>
  <c r="E70"/>
  <c r="F17"/>
  <c r="F38"/>
  <c r="F47"/>
  <c r="F70"/>
  <c r="G17"/>
  <c r="G38"/>
  <c r="G47"/>
  <c r="G70"/>
  <c r="H17"/>
  <c r="H38"/>
  <c r="H47"/>
  <c r="H70"/>
  <c r="I17"/>
  <c r="I38"/>
  <c r="I47"/>
  <c r="I70"/>
  <c r="J17"/>
  <c r="J38"/>
  <c r="J47"/>
  <c r="J70"/>
  <c r="K17"/>
  <c r="K38"/>
  <c r="K47"/>
  <c r="K70"/>
  <c r="D18"/>
  <c r="L18" s="1"/>
  <c r="D39"/>
  <c r="D71"/>
  <c r="E18"/>
  <c r="E12" s="1"/>
  <c r="E39"/>
  <c r="E48"/>
  <c r="E71"/>
  <c r="F18"/>
  <c r="F39"/>
  <c r="F48"/>
  <c r="F71"/>
  <c r="G18"/>
  <c r="G39"/>
  <c r="G48"/>
  <c r="G71"/>
  <c r="I18"/>
  <c r="I12" s="1"/>
  <c r="I39"/>
  <c r="I48"/>
  <c r="I71"/>
  <c r="J18"/>
  <c r="J39"/>
  <c r="J48"/>
  <c r="J71"/>
  <c r="K18"/>
  <c r="K39"/>
  <c r="K48"/>
  <c r="K71"/>
  <c r="D49"/>
  <c r="E19"/>
  <c r="E49"/>
  <c r="E13" s="1"/>
  <c r="E72"/>
  <c r="F19"/>
  <c r="F49"/>
  <c r="F72"/>
  <c r="G19"/>
  <c r="G49"/>
  <c r="G13" s="1"/>
  <c r="G72"/>
  <c r="I19"/>
  <c r="I49"/>
  <c r="I13" s="1"/>
  <c r="J19"/>
  <c r="J49"/>
  <c r="K19"/>
  <c r="K49"/>
  <c r="K13" s="1"/>
  <c r="K72"/>
  <c r="D20"/>
  <c r="D40"/>
  <c r="L40" s="1"/>
  <c r="D57"/>
  <c r="D50" s="1"/>
  <c r="D73"/>
  <c r="E20"/>
  <c r="E40"/>
  <c r="E57"/>
  <c r="E50" s="1"/>
  <c r="E14" s="1"/>
  <c r="E73"/>
  <c r="F20"/>
  <c r="F40"/>
  <c r="F73"/>
  <c r="G20"/>
  <c r="G40"/>
  <c r="G73"/>
  <c r="H20"/>
  <c r="H40"/>
  <c r="H73"/>
  <c r="I20"/>
  <c r="I40"/>
  <c r="I57"/>
  <c r="I50" s="1"/>
  <c r="I73"/>
  <c r="J20"/>
  <c r="J40"/>
  <c r="J57"/>
  <c r="J52" s="1"/>
  <c r="J45" s="1"/>
  <c r="J9" s="1"/>
  <c r="J73"/>
  <c r="K20"/>
  <c r="K40"/>
  <c r="K57"/>
  <c r="K50" s="1"/>
  <c r="K73"/>
  <c r="D22"/>
  <c r="E22"/>
  <c r="E15" s="1"/>
  <c r="E28"/>
  <c r="I22"/>
  <c r="I15" s="1"/>
  <c r="J22"/>
  <c r="J15" s="1"/>
  <c r="J28"/>
  <c r="K22"/>
  <c r="K28"/>
  <c r="L21"/>
  <c r="L23"/>
  <c r="L16" s="1"/>
  <c r="L24"/>
  <c r="L25"/>
  <c r="L26"/>
  <c r="L19" s="1"/>
  <c r="L27"/>
  <c r="L30"/>
  <c r="L31"/>
  <c r="L33"/>
  <c r="L41"/>
  <c r="L42"/>
  <c r="L43"/>
  <c r="L44"/>
  <c r="L51"/>
  <c r="L53"/>
  <c r="L54"/>
  <c r="L56"/>
  <c r="L58"/>
  <c r="L59"/>
  <c r="L60"/>
  <c r="L48" s="1"/>
  <c r="L61"/>
  <c r="L62"/>
  <c r="D94"/>
  <c r="D110"/>
  <c r="D121"/>
  <c r="D132"/>
  <c r="L132" s="1"/>
  <c r="E74"/>
  <c r="E80"/>
  <c r="E86"/>
  <c r="E94"/>
  <c r="E102"/>
  <c r="E110"/>
  <c r="E121"/>
  <c r="E132"/>
  <c r="I74"/>
  <c r="I80"/>
  <c r="I72" s="1"/>
  <c r="I68" s="1"/>
  <c r="I86"/>
  <c r="I94"/>
  <c r="I102"/>
  <c r="I110"/>
  <c r="I121"/>
  <c r="I132"/>
  <c r="J74"/>
  <c r="J80"/>
  <c r="J72" s="1"/>
  <c r="J86"/>
  <c r="J94"/>
  <c r="J102"/>
  <c r="J110"/>
  <c r="J121"/>
  <c r="J132"/>
  <c r="K74"/>
  <c r="K80"/>
  <c r="K86"/>
  <c r="K94"/>
  <c r="K110"/>
  <c r="K121"/>
  <c r="K132"/>
  <c r="L75"/>
  <c r="L76"/>
  <c r="L77"/>
  <c r="L79"/>
  <c r="L81"/>
  <c r="L82"/>
  <c r="L83"/>
  <c r="L85"/>
  <c r="L87"/>
  <c r="L88"/>
  <c r="L89"/>
  <c r="L91"/>
  <c r="L92"/>
  <c r="L93"/>
  <c r="L95"/>
  <c r="L96"/>
  <c r="L97"/>
  <c r="L98"/>
  <c r="L99"/>
  <c r="L100"/>
  <c r="L101"/>
  <c r="L103"/>
  <c r="L104"/>
  <c r="L105"/>
  <c r="L111"/>
  <c r="L110" s="1"/>
  <c r="L112"/>
  <c r="L113"/>
  <c r="L114"/>
  <c r="L122"/>
  <c r="L123"/>
  <c r="L124"/>
  <c r="L126"/>
  <c r="L127"/>
  <c r="L128"/>
  <c r="L129"/>
  <c r="L130"/>
  <c r="L131"/>
  <c r="L133"/>
  <c r="L134"/>
  <c r="L135"/>
  <c r="L136"/>
  <c r="L137"/>
  <c r="H50"/>
  <c r="L37"/>
  <c r="L69"/>
  <c r="L74"/>
  <c r="J50"/>
  <c r="L39"/>
  <c r="G10"/>
  <c r="I11"/>
  <c r="J68"/>
  <c r="F68"/>
  <c r="G68"/>
  <c r="K52"/>
  <c r="K45" s="1"/>
  <c r="K9" s="1"/>
  <c r="M11" l="1"/>
  <c r="D63"/>
  <c r="D45" s="1"/>
  <c r="I52"/>
  <c r="I45" s="1"/>
  <c r="I9" s="1"/>
  <c r="E52"/>
  <c r="E45" s="1"/>
  <c r="E9" s="1"/>
  <c r="H14"/>
  <c r="L57"/>
  <c r="L52" s="1"/>
  <c r="L45" s="1"/>
  <c r="N28"/>
  <c r="N15" s="1"/>
  <c r="O9"/>
  <c r="N13"/>
  <c r="M13"/>
  <c r="M19"/>
  <c r="L68"/>
  <c r="D78"/>
  <c r="D74" s="1"/>
  <c r="D68" s="1"/>
  <c r="M68"/>
  <c r="D141"/>
  <c r="D139" s="1"/>
  <c r="L139"/>
  <c r="K10"/>
  <c r="I10"/>
  <c r="F11"/>
  <c r="D12"/>
  <c r="L22"/>
  <c r="L20"/>
  <c r="L73"/>
  <c r="D34"/>
  <c r="D11"/>
  <c r="F50"/>
  <c r="L50" s="1"/>
  <c r="K15"/>
  <c r="K12"/>
  <c r="J12"/>
  <c r="G12"/>
  <c r="F12"/>
  <c r="K11"/>
  <c r="J11"/>
  <c r="H11"/>
  <c r="G11"/>
  <c r="E11"/>
  <c r="J10"/>
  <c r="H10"/>
  <c r="D72"/>
  <c r="D13" s="1"/>
  <c r="F52"/>
  <c r="F45" s="1"/>
  <c r="F9" s="1"/>
  <c r="G52"/>
  <c r="G45" s="1"/>
  <c r="G9" s="1"/>
  <c r="H15"/>
  <c r="L10"/>
  <c r="J14"/>
  <c r="L121"/>
  <c r="L28"/>
  <c r="F10"/>
  <c r="E10"/>
  <c r="H12"/>
  <c r="L49"/>
  <c r="L13" s="1"/>
  <c r="D52"/>
  <c r="D14"/>
  <c r="D28"/>
  <c r="D15" s="1"/>
  <c r="L102"/>
  <c r="L86"/>
  <c r="L80"/>
  <c r="K68"/>
  <c r="E68"/>
  <c r="L94"/>
  <c r="K14"/>
  <c r="I14"/>
  <c r="F15"/>
  <c r="N68"/>
  <c r="L12"/>
  <c r="G14"/>
  <c r="F14" l="1"/>
  <c r="L14" s="1"/>
  <c r="N9"/>
  <c r="L9"/>
  <c r="D9"/>
  <c r="L15"/>
</calcChain>
</file>

<file path=xl/sharedStrings.xml><?xml version="1.0" encoding="utf-8"?>
<sst xmlns="http://schemas.openxmlformats.org/spreadsheetml/2006/main" count="168" uniqueCount="60">
  <si>
    <t>всего</t>
  </si>
  <si>
    <t>в том числе:</t>
  </si>
  <si>
    <t>Всего</t>
  </si>
  <si>
    <t>всего, в том числе:</t>
  </si>
  <si>
    <t>Источники ресурсного обеспечения</t>
  </si>
  <si>
    <t>Оценка расходов, тыс. руб.</t>
  </si>
  <si>
    <t>в том числе по годам реализации государственной программы</t>
  </si>
  <si>
    <t xml:space="preserve">федеральный бюджет </t>
  </si>
  <si>
    <t>областной бюджет</t>
  </si>
  <si>
    <t>местный бюджет</t>
  </si>
  <si>
    <t>Подпрограмма 1</t>
  </si>
  <si>
    <t>Приложение 3</t>
  </si>
  <si>
    <t>Статус</t>
  </si>
  <si>
    <t>Подпрограмма 4</t>
  </si>
  <si>
    <t xml:space="preserve">Финансовое обеспечение и прогнозная (справочная) оценка расходов   бюджета Кочетовского сельского  поселения  Хохольского муниципального района на реализацию  муниципальной программы "Устойчивое развитие Кочетовского сельского  поселения Хохольского муниципального района" </t>
  </si>
  <si>
    <t>Благоустройство парка культуры и отдыха</t>
  </si>
  <si>
    <t>бюджет поселения</t>
  </si>
  <si>
    <t>Основное мероприятие 4.3.</t>
  </si>
  <si>
    <t>Основное мероприятие 4.4.</t>
  </si>
  <si>
    <r>
      <t xml:space="preserve">       </t>
    </r>
    <r>
      <rPr>
        <sz val="12"/>
        <rFont val="Times New Roman"/>
        <family val="1"/>
        <charset val="204"/>
      </rPr>
      <t>Организация газоснабжения</t>
    </r>
  </si>
  <si>
    <t xml:space="preserve">Основное мероприятие 4.8. </t>
  </si>
  <si>
    <t>районный бюджет</t>
  </si>
  <si>
    <t>безвозмездные поступления от юридических и физических лиц</t>
  </si>
  <si>
    <t>Устойчивое развитие Кочетовского сельского поселения Хохольского муниципального района</t>
  </si>
  <si>
    <t xml:space="preserve">Основное мероприятие 1.1 </t>
  </si>
  <si>
    <t xml:space="preserve">Основное мероприятие 1.2 </t>
  </si>
  <si>
    <t>Муниципаль-ная программа</t>
  </si>
  <si>
    <t>Муниципальное управление</t>
  </si>
  <si>
    <t>Основное мероприятие    2. 1</t>
  </si>
  <si>
    <t>Основное мероприятие 2.2.</t>
  </si>
  <si>
    <t>Эффективное муниципальное управление</t>
  </si>
  <si>
    <t>Управление муниципальными финансами и муниципальным долгом."</t>
  </si>
  <si>
    <t>РАЗВИТИЕ КУЛЬТУРЫ</t>
  </si>
  <si>
    <t>Формирование многообразной и полноценной культурной жизни населения поселения</t>
  </si>
  <si>
    <t>Дорожное хозяйство</t>
  </si>
  <si>
    <t>Формирование муниципального дорожного  фонда и использование средств дорожного фонда</t>
  </si>
  <si>
    <t>Развитие и содержание дорожного хозяйства поселения»</t>
  </si>
  <si>
    <t>Развитие жилищно-коммунального хозяйства и благоустройства</t>
  </si>
  <si>
    <t>Организация освещения улиц</t>
  </si>
  <si>
    <t>Организация и содержание мест захоронения</t>
  </si>
  <si>
    <t>Организация водоснабжения</t>
  </si>
  <si>
    <t>Организация сбора и вывоза мусора;</t>
  </si>
  <si>
    <t>Озеленение территории</t>
  </si>
  <si>
    <t xml:space="preserve">Наименование государственной программы, подпрограммы, основного мероприятия </t>
  </si>
  <si>
    <t>Основное мероприятие 1.3</t>
  </si>
  <si>
    <t>Подпрограмма 2</t>
  </si>
  <si>
    <t>Подпрограмма 3</t>
  </si>
  <si>
    <t>Подпрограмма5</t>
  </si>
  <si>
    <t>Развитие и  поддержка   малого  и среднего   предпринимательства</t>
  </si>
  <si>
    <t>Мероприятия по предупреждению и ликвидация последствий чрезвычайных ситуаций и стихийных бедствий, природного и техногенного характера</t>
  </si>
  <si>
    <t>Основное мероприятие 3.5.</t>
  </si>
  <si>
    <t>Основное мероприятие 3.1.</t>
  </si>
  <si>
    <t>Основное мероприятие 3.2.</t>
  </si>
  <si>
    <t>Основное мероприятие 3.3.</t>
  </si>
  <si>
    <t>Основное мероприятие 3.4.</t>
  </si>
  <si>
    <t>обеспечение сохранности и ремонт военно-мемориальных объектов</t>
  </si>
  <si>
    <t xml:space="preserve">Основное мероприятие 4.1. </t>
  </si>
  <si>
    <t>Капитальный ремонт и ремонт автомобильных дорог общего пользования местного значения</t>
  </si>
  <si>
    <t>всего:</t>
  </si>
  <si>
    <t>+</t>
  </si>
</sst>
</file>

<file path=xl/styles.xml><?xml version="1.0" encoding="utf-8"?>
<styleSheet xmlns="http://schemas.openxmlformats.org/spreadsheetml/2006/main">
  <numFmts count="5">
    <numFmt numFmtId="164" formatCode="#,##0.0_ ;[Red]\-#,##0.0\ "/>
    <numFmt numFmtId="165" formatCode="0.0"/>
    <numFmt numFmtId="166" formatCode="#,##0.000_ ;[Red]\-#,##0.000\ "/>
    <numFmt numFmtId="167" formatCode="0.000"/>
    <numFmt numFmtId="168" formatCode="#,##0.00_ ;[Red]\-#,##0.00\ "/>
  </numFmts>
  <fonts count="12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48"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2" fillId="0" borderId="0" xfId="0" applyFont="1"/>
    <xf numFmtId="0" fontId="3" fillId="0" borderId="0" xfId="0" applyFont="1" applyFill="1" applyAlignment="1">
      <alignment vertical="center" wrapText="1"/>
    </xf>
    <xf numFmtId="0" fontId="4" fillId="0" borderId="0" xfId="0" applyFont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49" fontId="1" fillId="0" borderId="1" xfId="0" applyNumberFormat="1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 wrapText="1"/>
    </xf>
    <xf numFmtId="49" fontId="2" fillId="0" borderId="1" xfId="0" applyNumberFormat="1" applyFont="1" applyFill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49" fontId="2" fillId="0" borderId="4" xfId="0" applyNumberFormat="1" applyFont="1" applyFill="1" applyBorder="1" applyAlignment="1">
      <alignment horizontal="left" wrapText="1"/>
    </xf>
    <xf numFmtId="0" fontId="4" fillId="0" borderId="4" xfId="0" applyFont="1" applyBorder="1" applyAlignment="1">
      <alignment horizontal="left" wrapText="1"/>
    </xf>
    <xf numFmtId="0" fontId="0" fillId="0" borderId="0" xfId="0" applyBorder="1"/>
    <xf numFmtId="0" fontId="6" fillId="2" borderId="7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4" fillId="0" borderId="6" xfId="0" applyFont="1" applyBorder="1" applyAlignment="1">
      <alignment horizontal="left" wrapText="1"/>
    </xf>
    <xf numFmtId="49" fontId="2" fillId="0" borderId="6" xfId="0" applyNumberFormat="1" applyFont="1" applyFill="1" applyBorder="1" applyAlignment="1">
      <alignment horizontal="left" wrapText="1"/>
    </xf>
    <xf numFmtId="0" fontId="2" fillId="0" borderId="4" xfId="1" applyFont="1" applyBorder="1" applyAlignment="1">
      <alignment horizontal="center" vertical="top" wrapText="1"/>
    </xf>
    <xf numFmtId="0" fontId="2" fillId="0" borderId="1" xfId="1" applyFont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right" wrapText="1"/>
    </xf>
    <xf numFmtId="0" fontId="1" fillId="2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right" wrapText="1"/>
    </xf>
    <xf numFmtId="164" fontId="3" fillId="0" borderId="1" xfId="0" applyNumberFormat="1" applyFont="1" applyBorder="1" applyAlignment="1">
      <alignment horizontal="center" wrapText="1"/>
    </xf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right" wrapText="1"/>
    </xf>
    <xf numFmtId="0" fontId="1" fillId="0" borderId="2" xfId="0" applyFont="1" applyBorder="1" applyAlignment="1">
      <alignment horizontal="right" wrapText="1"/>
    </xf>
    <xf numFmtId="0" fontId="1" fillId="2" borderId="4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164" fontId="1" fillId="2" borderId="4" xfId="0" applyNumberFormat="1" applyFont="1" applyFill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right" wrapText="1"/>
    </xf>
    <xf numFmtId="164" fontId="1" fillId="0" borderId="4" xfId="0" applyNumberFormat="1" applyFont="1" applyFill="1" applyBorder="1" applyAlignment="1">
      <alignment horizontal="right" wrapText="1"/>
    </xf>
    <xf numFmtId="0" fontId="0" fillId="0" borderId="4" xfId="0" applyFont="1" applyBorder="1"/>
    <xf numFmtId="0" fontId="1" fillId="0" borderId="4" xfId="0" applyFont="1" applyBorder="1" applyAlignment="1">
      <alignment horizontal="center" wrapText="1"/>
    </xf>
    <xf numFmtId="0" fontId="1" fillId="0" borderId="4" xfId="0" applyFont="1" applyBorder="1" applyAlignment="1">
      <alignment horizontal="right" wrapText="1"/>
    </xf>
    <xf numFmtId="0" fontId="1" fillId="0" borderId="8" xfId="0" applyFont="1" applyBorder="1" applyAlignment="1">
      <alignment horizontal="right" wrapText="1"/>
    </xf>
    <xf numFmtId="0" fontId="0" fillId="0" borderId="0" xfId="0" applyBorder="1" applyAlignment="1"/>
    <xf numFmtId="0" fontId="0" fillId="0" borderId="6" xfId="0" applyBorder="1" applyAlignment="1"/>
    <xf numFmtId="0" fontId="0" fillId="0" borderId="9" xfId="0" applyBorder="1"/>
    <xf numFmtId="0" fontId="1" fillId="0" borderId="1" xfId="0" applyFont="1" applyBorder="1" applyAlignment="1">
      <alignment horizontal="center" vertical="center"/>
    </xf>
    <xf numFmtId="164" fontId="0" fillId="0" borderId="1" xfId="0" applyNumberFormat="1" applyFont="1" applyBorder="1"/>
    <xf numFmtId="164" fontId="1" fillId="0" borderId="1" xfId="0" applyNumberFormat="1" applyFont="1" applyBorder="1" applyAlignment="1">
      <alignment horizontal="right"/>
    </xf>
    <xf numFmtId="164" fontId="1" fillId="0" borderId="1" xfId="0" applyNumberFormat="1" applyFont="1" applyBorder="1" applyAlignment="1">
      <alignment horizontal="right" wrapText="1"/>
    </xf>
    <xf numFmtId="0" fontId="1" fillId="0" borderId="3" xfId="0" applyFont="1" applyBorder="1" applyAlignment="1">
      <alignment horizontal="right" wrapText="1"/>
    </xf>
    <xf numFmtId="0" fontId="0" fillId="0" borderId="2" xfId="0" applyFont="1" applyBorder="1"/>
    <xf numFmtId="0" fontId="0" fillId="0" borderId="10" xfId="0" applyFont="1" applyBorder="1"/>
    <xf numFmtId="0" fontId="1" fillId="0" borderId="11" xfId="0" applyFont="1" applyBorder="1" applyAlignment="1">
      <alignment horizontal="right" wrapText="1"/>
    </xf>
    <xf numFmtId="0" fontId="0" fillId="0" borderId="8" xfId="0" applyFont="1" applyBorder="1"/>
    <xf numFmtId="164" fontId="0" fillId="0" borderId="2" xfId="0" applyNumberFormat="1" applyFont="1" applyBorder="1"/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0" fillId="0" borderId="4" xfId="0" applyNumberFormat="1" applyFont="1" applyBorder="1"/>
    <xf numFmtId="0" fontId="1" fillId="0" borderId="4" xfId="0" applyFont="1" applyBorder="1" applyAlignment="1">
      <alignment horizontal="center" vertical="center"/>
    </xf>
    <xf numFmtId="164" fontId="0" fillId="0" borderId="4" xfId="0" applyNumberFormat="1" applyFont="1" applyBorder="1" applyAlignment="1">
      <alignment vertical="center"/>
    </xf>
    <xf numFmtId="0" fontId="0" fillId="0" borderId="4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7" xfId="0" applyFill="1" applyBorder="1" applyAlignment="1">
      <alignment wrapText="1"/>
    </xf>
    <xf numFmtId="0" fontId="0" fillId="0" borderId="9" xfId="0" applyFont="1" applyBorder="1"/>
    <xf numFmtId="0" fontId="0" fillId="0" borderId="1" xfId="0" applyBorder="1" applyAlignment="1"/>
    <xf numFmtId="166" fontId="0" fillId="0" borderId="1" xfId="0" applyNumberFormat="1" applyFont="1" applyBorder="1"/>
    <xf numFmtId="167" fontId="0" fillId="0" borderId="1" xfId="0" applyNumberFormat="1" applyFont="1" applyBorder="1"/>
    <xf numFmtId="167" fontId="0" fillId="0" borderId="1" xfId="0" applyNumberFormat="1" applyBorder="1"/>
    <xf numFmtId="165" fontId="0" fillId="0" borderId="1" xfId="0" applyNumberFormat="1" applyBorder="1"/>
    <xf numFmtId="168" fontId="1" fillId="0" borderId="1" xfId="0" applyNumberFormat="1" applyFont="1" applyFill="1" applyBorder="1" applyAlignment="1">
      <alignment horizontal="right" wrapText="1"/>
    </xf>
    <xf numFmtId="167" fontId="0" fillId="0" borderId="0" xfId="0" applyNumberFormat="1"/>
    <xf numFmtId="166" fontId="0" fillId="0" borderId="1" xfId="0" applyNumberFormat="1" applyBorder="1"/>
    <xf numFmtId="0" fontId="0" fillId="0" borderId="2" xfId="0" applyBorder="1" applyAlignment="1"/>
    <xf numFmtId="0" fontId="0" fillId="0" borderId="3" xfId="0" applyBorder="1" applyAlignment="1"/>
    <xf numFmtId="0" fontId="0" fillId="0" borderId="7" xfId="0" applyBorder="1" applyAlignment="1"/>
    <xf numFmtId="0" fontId="6" fillId="0" borderId="2" xfId="0" applyFont="1" applyBorder="1" applyAlignment="1">
      <alignment wrapText="1"/>
    </xf>
    <xf numFmtId="0" fontId="5" fillId="0" borderId="7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6" fillId="0" borderId="7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2" fillId="0" borderId="2" xfId="1" applyFont="1" applyBorder="1" applyAlignment="1">
      <alignment horizontal="center" vertical="top" wrapText="1"/>
    </xf>
    <xf numFmtId="0" fontId="2" fillId="0" borderId="7" xfId="1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49" fontId="2" fillId="0" borderId="2" xfId="0" applyNumberFormat="1" applyFont="1" applyFill="1" applyBorder="1" applyAlignment="1">
      <alignment horizontal="center" wrapText="1"/>
    </xf>
    <xf numFmtId="49" fontId="2" fillId="0" borderId="7" xfId="0" applyNumberFormat="1" applyFont="1" applyFill="1" applyBorder="1" applyAlignment="1">
      <alignment horizontal="center" wrapText="1"/>
    </xf>
    <xf numFmtId="49" fontId="2" fillId="0" borderId="3" xfId="0" applyNumberFormat="1" applyFont="1" applyFill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49" fontId="2" fillId="0" borderId="8" xfId="0" applyNumberFormat="1" applyFont="1" applyFill="1" applyBorder="1" applyAlignment="1">
      <alignment horizontal="center" wrapText="1"/>
    </xf>
    <xf numFmtId="49" fontId="2" fillId="0" borderId="5" xfId="0" applyNumberFormat="1" applyFont="1" applyFill="1" applyBorder="1" applyAlignment="1">
      <alignment horizontal="center" wrapText="1"/>
    </xf>
    <xf numFmtId="0" fontId="6" fillId="0" borderId="2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top" wrapText="1"/>
    </xf>
    <xf numFmtId="0" fontId="6" fillId="0" borderId="2" xfId="1" applyFont="1" applyBorder="1" applyAlignment="1">
      <alignment horizontal="center" vertical="top" wrapText="1"/>
    </xf>
    <xf numFmtId="0" fontId="6" fillId="0" borderId="7" xfId="1" applyFont="1" applyBorder="1" applyAlignment="1">
      <alignment horizontal="center" vertical="top" wrapText="1"/>
    </xf>
    <xf numFmtId="0" fontId="6" fillId="0" borderId="3" xfId="1" applyFont="1" applyBorder="1" applyAlignment="1">
      <alignment horizontal="center" vertical="top" wrapText="1"/>
    </xf>
    <xf numFmtId="0" fontId="7" fillId="0" borderId="2" xfId="1" applyFont="1" applyBorder="1" applyAlignment="1">
      <alignment horizontal="center" vertical="top" wrapText="1"/>
    </xf>
    <xf numFmtId="0" fontId="7" fillId="0" borderId="7" xfId="1" applyFont="1" applyBorder="1" applyAlignment="1">
      <alignment horizontal="center" vertical="top" wrapText="1"/>
    </xf>
    <xf numFmtId="0" fontId="7" fillId="0" borderId="3" xfId="1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49" fontId="2" fillId="0" borderId="11" xfId="0" applyNumberFormat="1" applyFont="1" applyFill="1" applyBorder="1" applyAlignment="1">
      <alignment horizontal="center" wrapText="1"/>
    </xf>
    <xf numFmtId="0" fontId="11" fillId="0" borderId="2" xfId="1" applyFont="1" applyBorder="1" applyAlignment="1">
      <alignment horizontal="center" vertical="top" wrapText="1"/>
    </xf>
    <xf numFmtId="0" fontId="11" fillId="0" borderId="7" xfId="1" applyFont="1" applyBorder="1" applyAlignment="1">
      <alignment horizontal="center" vertical="top" wrapText="1"/>
    </xf>
    <xf numFmtId="0" fontId="11" fillId="0" borderId="3" xfId="1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2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3" xfId="0" applyBorder="1" applyAlignment="1">
      <alignment wrapText="1"/>
    </xf>
    <xf numFmtId="0" fontId="4" fillId="0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/>
  <dimension ref="A1:O144"/>
  <sheetViews>
    <sheetView tabSelected="1" view="pageBreakPreview" topLeftCell="A4" zoomScaleSheetLayoutView="100" workbookViewId="0">
      <selection activeCell="M70" sqref="M70"/>
    </sheetView>
  </sheetViews>
  <sheetFormatPr defaultRowHeight="12.75"/>
  <cols>
    <col min="1" max="1" width="14.28515625" customWidth="1"/>
    <col min="2" max="2" width="16" customWidth="1"/>
    <col min="3" max="3" width="14" customWidth="1"/>
    <col min="4" max="4" width="8.85546875" customWidth="1"/>
    <col min="5" max="5" width="7.85546875" customWidth="1"/>
    <col min="6" max="6" width="7.140625" customWidth="1"/>
    <col min="7" max="7" width="7" customWidth="1"/>
    <col min="8" max="10" width="8.28515625" customWidth="1"/>
    <col min="11" max="11" width="6.7109375" customWidth="1"/>
    <col min="12" max="12" width="9" customWidth="1"/>
    <col min="13" max="13" width="10.28515625" customWidth="1"/>
    <col min="14" max="14" width="9.7109375" customWidth="1"/>
    <col min="15" max="15" width="10.7109375" customWidth="1"/>
  </cols>
  <sheetData>
    <row r="1" spans="1:15" ht="15.75">
      <c r="B1" s="2"/>
      <c r="C1" s="2"/>
      <c r="D1" s="2"/>
      <c r="E1" s="2"/>
      <c r="F1" s="2"/>
      <c r="G1" s="2"/>
      <c r="H1" s="2"/>
      <c r="M1" s="19"/>
      <c r="N1" s="48"/>
    </row>
    <row r="2" spans="1:15" ht="15.75">
      <c r="B2" s="2"/>
      <c r="C2" s="2"/>
      <c r="D2" s="2"/>
      <c r="E2" s="2"/>
      <c r="F2" s="2"/>
      <c r="H2" s="6" t="s">
        <v>11</v>
      </c>
      <c r="M2" s="19"/>
      <c r="N2" s="48"/>
    </row>
    <row r="3" spans="1:15" ht="15.75">
      <c r="A3" s="3"/>
      <c r="B3" s="4"/>
      <c r="C3" s="5"/>
      <c r="D3" s="5"/>
      <c r="E3" s="5"/>
      <c r="F3" s="5"/>
      <c r="G3" s="5"/>
      <c r="H3" s="2"/>
      <c r="M3" s="19"/>
      <c r="N3" s="48"/>
    </row>
    <row r="4" spans="1:15" ht="94.5" customHeight="1">
      <c r="A4" s="140" t="s">
        <v>14</v>
      </c>
      <c r="B4" s="140"/>
      <c r="C4" s="140"/>
      <c r="D4" s="140"/>
      <c r="E4" s="140"/>
      <c r="F4" s="140"/>
      <c r="G4" s="140"/>
      <c r="H4" s="140"/>
      <c r="I4" s="140"/>
      <c r="J4" s="140"/>
      <c r="M4" s="19"/>
      <c r="N4" s="48"/>
    </row>
    <row r="5" spans="1:15" ht="17.25" customHeight="1">
      <c r="A5" s="146" t="s">
        <v>12</v>
      </c>
      <c r="B5" s="147" t="s">
        <v>43</v>
      </c>
      <c r="C5" s="115" t="s">
        <v>4</v>
      </c>
      <c r="D5" s="88" t="s">
        <v>5</v>
      </c>
      <c r="E5" s="89"/>
      <c r="F5" s="89"/>
      <c r="G5" s="89"/>
      <c r="H5" s="89"/>
      <c r="I5" s="89"/>
      <c r="J5" s="89"/>
      <c r="K5" s="89"/>
      <c r="L5" s="89"/>
      <c r="M5" s="50"/>
      <c r="N5" s="49"/>
      <c r="O5" s="10"/>
    </row>
    <row r="6" spans="1:15" ht="33.75" customHeight="1">
      <c r="A6" s="146"/>
      <c r="B6" s="147"/>
      <c r="C6" s="115"/>
      <c r="D6" s="141" t="s">
        <v>2</v>
      </c>
      <c r="E6" s="88" t="s">
        <v>6</v>
      </c>
      <c r="F6" s="89"/>
      <c r="G6" s="89"/>
      <c r="H6" s="89"/>
      <c r="I6" s="89"/>
      <c r="J6" s="89"/>
      <c r="K6" s="89"/>
      <c r="L6" s="89"/>
      <c r="M6" s="89"/>
      <c r="N6" s="90"/>
      <c r="O6" s="10"/>
    </row>
    <row r="7" spans="1:15" ht="51.75" customHeight="1">
      <c r="A7" s="146"/>
      <c r="B7" s="147"/>
      <c r="C7" s="115"/>
      <c r="D7" s="141"/>
      <c r="E7" s="38">
        <v>2014</v>
      </c>
      <c r="F7" s="38">
        <v>2015</v>
      </c>
      <c r="G7" s="38">
        <v>2016</v>
      </c>
      <c r="H7" s="38">
        <v>2017</v>
      </c>
      <c r="I7" s="38">
        <v>2018</v>
      </c>
      <c r="J7" s="38">
        <v>2019</v>
      </c>
      <c r="K7" s="39">
        <v>2020</v>
      </c>
      <c r="L7" s="38">
        <v>2021</v>
      </c>
      <c r="M7" s="51">
        <v>2022</v>
      </c>
      <c r="N7" s="51">
        <v>2023</v>
      </c>
      <c r="O7" s="62">
        <v>2024</v>
      </c>
    </row>
    <row r="8" spans="1:15" ht="15.75">
      <c r="A8" s="9">
        <v>1</v>
      </c>
      <c r="B8" s="9">
        <v>2</v>
      </c>
      <c r="C8" s="9">
        <v>3</v>
      </c>
      <c r="D8" s="29">
        <v>4</v>
      </c>
      <c r="E8" s="29">
        <v>5</v>
      </c>
      <c r="F8" s="29">
        <v>6</v>
      </c>
      <c r="G8" s="29">
        <v>7</v>
      </c>
      <c r="H8" s="29">
        <v>8</v>
      </c>
      <c r="I8" s="12">
        <v>9</v>
      </c>
      <c r="J8" s="12">
        <v>10</v>
      </c>
      <c r="K8" s="40">
        <v>11</v>
      </c>
      <c r="L8" s="12">
        <v>12</v>
      </c>
      <c r="M8" s="12">
        <v>13</v>
      </c>
      <c r="N8" s="51">
        <v>14</v>
      </c>
      <c r="O8" s="10">
        <v>15</v>
      </c>
    </row>
    <row r="9" spans="1:15" ht="59.25" customHeight="1">
      <c r="A9" s="116" t="s">
        <v>26</v>
      </c>
      <c r="B9" s="119" t="s">
        <v>23</v>
      </c>
      <c r="C9" s="13" t="s">
        <v>3</v>
      </c>
      <c r="D9" s="27">
        <f>D15+D45+D68+D139</f>
        <v>76030.116000000009</v>
      </c>
      <c r="E9" s="27">
        <f>E15+E45+E68+E139</f>
        <v>5094.3999999999996</v>
      </c>
      <c r="F9" s="27">
        <f t="shared" ref="F9:O9" si="0">F15+F45+F68+F139</f>
        <v>5007.3</v>
      </c>
      <c r="G9" s="27">
        <f t="shared" si="0"/>
        <v>3969.3000000000006</v>
      </c>
      <c r="H9" s="27">
        <f t="shared" si="0"/>
        <v>10992.699999999999</v>
      </c>
      <c r="I9" s="27">
        <f t="shared" si="0"/>
        <v>6464.7000000000007</v>
      </c>
      <c r="J9" s="27">
        <f t="shared" si="0"/>
        <v>8389.9</v>
      </c>
      <c r="K9" s="27">
        <f t="shared" si="0"/>
        <v>9933.5999999999985</v>
      </c>
      <c r="L9" s="27">
        <f t="shared" si="0"/>
        <v>6866.8</v>
      </c>
      <c r="M9" s="27">
        <f>M15+M45+M68+M139+8.9</f>
        <v>13756.9</v>
      </c>
      <c r="N9" s="27">
        <f t="shared" si="0"/>
        <v>8351.7579999999998</v>
      </c>
      <c r="O9" s="27">
        <f t="shared" si="0"/>
        <v>8470.0580000000009</v>
      </c>
    </row>
    <row r="10" spans="1:15" ht="31.5">
      <c r="A10" s="117"/>
      <c r="B10" s="120"/>
      <c r="C10" s="14" t="s">
        <v>7</v>
      </c>
      <c r="D10" s="27">
        <f t="shared" ref="D10:O10" si="1">D16+D37+D46+D69</f>
        <v>595.20000000000005</v>
      </c>
      <c r="E10" s="27">
        <f t="shared" si="1"/>
        <v>58.6</v>
      </c>
      <c r="F10" s="27">
        <f t="shared" si="1"/>
        <v>66.7</v>
      </c>
      <c r="G10" s="27">
        <f t="shared" si="1"/>
        <v>68.900000000000006</v>
      </c>
      <c r="H10" s="27">
        <f t="shared" si="1"/>
        <v>68.3</v>
      </c>
      <c r="I10" s="27">
        <f t="shared" si="1"/>
        <v>75.3</v>
      </c>
      <c r="J10" s="27">
        <f t="shared" si="1"/>
        <v>78.8</v>
      </c>
      <c r="K10" s="41">
        <f t="shared" si="1"/>
        <v>88</v>
      </c>
      <c r="L10" s="27">
        <f t="shared" si="1"/>
        <v>90.6</v>
      </c>
      <c r="M10" s="27" t="e">
        <f t="shared" si="1"/>
        <v>#VALUE!</v>
      </c>
      <c r="N10" s="27">
        <f t="shared" si="1"/>
        <v>96.6</v>
      </c>
      <c r="O10" s="27">
        <f t="shared" si="1"/>
        <v>99.9</v>
      </c>
    </row>
    <row r="11" spans="1:15" ht="27" customHeight="1">
      <c r="A11" s="117"/>
      <c r="B11" s="120"/>
      <c r="C11" s="15" t="s">
        <v>8</v>
      </c>
      <c r="D11" s="27">
        <f t="shared" ref="D11:O11" si="2">D17+D38+D47+D70</f>
        <v>20534.484</v>
      </c>
      <c r="E11" s="27">
        <f t="shared" si="2"/>
        <v>0</v>
      </c>
      <c r="F11" s="27">
        <f t="shared" si="2"/>
        <v>0</v>
      </c>
      <c r="G11" s="27">
        <f t="shared" si="2"/>
        <v>0</v>
      </c>
      <c r="H11" s="27">
        <f t="shared" si="2"/>
        <v>0</v>
      </c>
      <c r="I11" s="27">
        <f t="shared" si="2"/>
        <v>0</v>
      </c>
      <c r="J11" s="27">
        <f t="shared" si="2"/>
        <v>0</v>
      </c>
      <c r="K11" s="41">
        <f t="shared" si="2"/>
        <v>0</v>
      </c>
      <c r="L11" s="41">
        <f t="shared" si="2"/>
        <v>1695.6</v>
      </c>
      <c r="M11" s="41">
        <f t="shared" si="2"/>
        <v>8514.4</v>
      </c>
      <c r="N11" s="41">
        <f t="shared" si="2"/>
        <v>6010.0420000000004</v>
      </c>
      <c r="O11" s="41">
        <f t="shared" si="2"/>
        <v>6010.0420000000004</v>
      </c>
    </row>
    <row r="12" spans="1:15" ht="25.5" customHeight="1">
      <c r="A12" s="117"/>
      <c r="B12" s="120"/>
      <c r="C12" s="15" t="s">
        <v>21</v>
      </c>
      <c r="D12" s="27">
        <f t="shared" ref="D12:L12" si="3">D18+D39+D48+D71</f>
        <v>21572.132000000001</v>
      </c>
      <c r="E12" s="27">
        <f t="shared" si="3"/>
        <v>1723.3</v>
      </c>
      <c r="F12" s="27">
        <f t="shared" si="3"/>
        <v>1143.8</v>
      </c>
      <c r="G12" s="27">
        <f t="shared" si="3"/>
        <v>528.70000000000005</v>
      </c>
      <c r="H12" s="27">
        <f t="shared" si="3"/>
        <v>7513.4</v>
      </c>
      <c r="I12" s="27">
        <f t="shared" si="3"/>
        <v>2194.5</v>
      </c>
      <c r="J12" s="27">
        <f t="shared" si="3"/>
        <v>3530.2</v>
      </c>
      <c r="K12" s="41">
        <f t="shared" si="3"/>
        <v>4917.7</v>
      </c>
      <c r="L12" s="27">
        <f t="shared" si="3"/>
        <v>266.60000000000002</v>
      </c>
      <c r="M12" s="73">
        <f>M65</f>
        <v>8.5</v>
      </c>
      <c r="N12" s="73">
        <f>N65</f>
        <v>6.016</v>
      </c>
      <c r="O12" s="73">
        <f>O65</f>
        <v>6.016</v>
      </c>
    </row>
    <row r="13" spans="1:15" ht="40.5" customHeight="1">
      <c r="A13" s="117"/>
      <c r="B13" s="120"/>
      <c r="C13" s="15" t="s">
        <v>16</v>
      </c>
      <c r="D13" s="27">
        <f>D19+D49+D72+D144</f>
        <v>33328.299999999996</v>
      </c>
      <c r="E13" s="27">
        <f t="shared" ref="E13:O13" si="4">E19+E49+E72+E144</f>
        <v>3312.5</v>
      </c>
      <c r="F13" s="27">
        <f t="shared" si="4"/>
        <v>3796.8</v>
      </c>
      <c r="G13" s="27">
        <f t="shared" si="4"/>
        <v>3371.7000000000003</v>
      </c>
      <c r="H13" s="27">
        <f t="shared" si="4"/>
        <v>3411</v>
      </c>
      <c r="I13" s="27">
        <f t="shared" si="4"/>
        <v>4194.9000000000005</v>
      </c>
      <c r="J13" s="27">
        <f t="shared" si="4"/>
        <v>4780.8999999999996</v>
      </c>
      <c r="K13" s="27">
        <f t="shared" si="4"/>
        <v>4770.8999999999996</v>
      </c>
      <c r="L13" s="27">
        <f t="shared" si="4"/>
        <v>4813.5</v>
      </c>
      <c r="M13" s="27">
        <f t="shared" si="4"/>
        <v>4692.8</v>
      </c>
      <c r="N13" s="27">
        <f t="shared" si="4"/>
        <v>2239.1000000000004</v>
      </c>
      <c r="O13" s="27">
        <f t="shared" si="4"/>
        <v>2354.1</v>
      </c>
    </row>
    <row r="14" spans="1:15" ht="126">
      <c r="A14" s="118"/>
      <c r="B14" s="121"/>
      <c r="C14" s="15" t="s">
        <v>22</v>
      </c>
      <c r="D14" s="27">
        <f t="shared" ref="D14:K14" si="5">D20+D40+D50+D73</f>
        <v>0</v>
      </c>
      <c r="E14" s="27">
        <f t="shared" si="5"/>
        <v>0</v>
      </c>
      <c r="F14" s="27">
        <f t="shared" si="5"/>
        <v>0</v>
      </c>
      <c r="G14" s="27">
        <f t="shared" si="5"/>
        <v>0</v>
      </c>
      <c r="H14" s="27">
        <f t="shared" si="5"/>
        <v>0</v>
      </c>
      <c r="I14" s="27">
        <f t="shared" si="5"/>
        <v>0</v>
      </c>
      <c r="J14" s="27">
        <f t="shared" si="5"/>
        <v>0</v>
      </c>
      <c r="K14" s="41">
        <f t="shared" si="5"/>
        <v>167</v>
      </c>
      <c r="L14" s="52">
        <f t="shared" ref="L14:L77" si="6">SUM(D14:K14)</f>
        <v>167</v>
      </c>
      <c r="M14" s="32"/>
      <c r="N14" s="32"/>
      <c r="O14" s="32"/>
    </row>
    <row r="15" spans="1:15" ht="27.75" customHeight="1">
      <c r="A15" s="143" t="s">
        <v>10</v>
      </c>
      <c r="B15" s="143" t="s">
        <v>27</v>
      </c>
      <c r="C15" s="13" t="s">
        <v>3</v>
      </c>
      <c r="D15" s="27">
        <f>D22+D28</f>
        <v>22069.1</v>
      </c>
      <c r="E15" s="27">
        <f t="shared" ref="E15:N15" si="7">E22+E28</f>
        <v>1898.1</v>
      </c>
      <c r="F15" s="27">
        <f t="shared" si="7"/>
        <v>2350</v>
      </c>
      <c r="G15" s="27">
        <f t="shared" si="7"/>
        <v>2285.7000000000003</v>
      </c>
      <c r="H15" s="27">
        <f t="shared" si="7"/>
        <v>2129.1000000000004</v>
      </c>
      <c r="I15" s="27">
        <f t="shared" si="7"/>
        <v>2920.7000000000003</v>
      </c>
      <c r="J15" s="27">
        <f t="shared" si="7"/>
        <v>3291</v>
      </c>
      <c r="K15" s="41">
        <f t="shared" si="7"/>
        <v>3556.6</v>
      </c>
      <c r="L15" s="27">
        <f t="shared" si="7"/>
        <v>3637.9</v>
      </c>
      <c r="M15" s="27">
        <f t="shared" si="7"/>
        <v>3640.2000000000003</v>
      </c>
      <c r="N15" s="27">
        <f t="shared" si="7"/>
        <v>1912.7</v>
      </c>
      <c r="O15" s="27">
        <f t="shared" ref="O15" si="8">O22+O28</f>
        <v>2354</v>
      </c>
    </row>
    <row r="16" spans="1:15" ht="31.5">
      <c r="A16" s="144"/>
      <c r="B16" s="144"/>
      <c r="C16" s="14" t="s">
        <v>7</v>
      </c>
      <c r="D16" s="27">
        <f t="shared" ref="D16:N16" si="9">D23+D29</f>
        <v>595.20000000000005</v>
      </c>
      <c r="E16" s="27">
        <f t="shared" si="9"/>
        <v>58.6</v>
      </c>
      <c r="F16" s="27">
        <f t="shared" si="9"/>
        <v>66.7</v>
      </c>
      <c r="G16" s="27">
        <f t="shared" si="9"/>
        <v>68.900000000000006</v>
      </c>
      <c r="H16" s="27">
        <f t="shared" si="9"/>
        <v>68.3</v>
      </c>
      <c r="I16" s="27">
        <f t="shared" si="9"/>
        <v>75.3</v>
      </c>
      <c r="J16" s="27">
        <f t="shared" si="9"/>
        <v>78.8</v>
      </c>
      <c r="K16" s="41">
        <f t="shared" si="9"/>
        <v>88</v>
      </c>
      <c r="L16" s="27">
        <f t="shared" si="9"/>
        <v>90.6</v>
      </c>
      <c r="M16" s="27">
        <f t="shared" si="9"/>
        <v>93.5</v>
      </c>
      <c r="N16" s="27">
        <f t="shared" si="9"/>
        <v>96.6</v>
      </c>
      <c r="O16" s="10">
        <f>O29</f>
        <v>99.9</v>
      </c>
    </row>
    <row r="17" spans="1:15" ht="22.5" hidden="1" customHeight="1">
      <c r="A17" s="144"/>
      <c r="B17" s="144"/>
      <c r="C17" s="15" t="s">
        <v>8</v>
      </c>
      <c r="D17" s="27">
        <f t="shared" ref="D17:K17" si="10">D24+D30</f>
        <v>0</v>
      </c>
      <c r="E17" s="27">
        <f t="shared" si="10"/>
        <v>0</v>
      </c>
      <c r="F17" s="27">
        <f t="shared" si="10"/>
        <v>0</v>
      </c>
      <c r="G17" s="27">
        <f t="shared" si="10"/>
        <v>0</v>
      </c>
      <c r="H17" s="27">
        <f t="shared" si="10"/>
        <v>0</v>
      </c>
      <c r="I17" s="27">
        <f t="shared" si="10"/>
        <v>0</v>
      </c>
      <c r="J17" s="27">
        <f t="shared" si="10"/>
        <v>0</v>
      </c>
      <c r="K17" s="41">
        <f t="shared" si="10"/>
        <v>0</v>
      </c>
      <c r="L17" s="52">
        <f t="shared" si="6"/>
        <v>0</v>
      </c>
      <c r="M17" s="32"/>
      <c r="N17" s="32"/>
    </row>
    <row r="18" spans="1:15" ht="22.5" hidden="1" customHeight="1">
      <c r="A18" s="144"/>
      <c r="B18" s="144"/>
      <c r="C18" s="15" t="s">
        <v>21</v>
      </c>
      <c r="D18" s="27">
        <f t="shared" ref="D18:K18" si="11">D25+D31</f>
        <v>0</v>
      </c>
      <c r="E18" s="27">
        <f t="shared" si="11"/>
        <v>0</v>
      </c>
      <c r="F18" s="27">
        <f t="shared" si="11"/>
        <v>0</v>
      </c>
      <c r="G18" s="27">
        <f t="shared" si="11"/>
        <v>0</v>
      </c>
      <c r="H18" s="27">
        <f t="shared" si="11"/>
        <v>0</v>
      </c>
      <c r="I18" s="27">
        <f t="shared" si="11"/>
        <v>0</v>
      </c>
      <c r="J18" s="27">
        <f t="shared" si="11"/>
        <v>0</v>
      </c>
      <c r="K18" s="41">
        <f t="shared" si="11"/>
        <v>0</v>
      </c>
      <c r="L18" s="52">
        <f t="shared" si="6"/>
        <v>0</v>
      </c>
      <c r="M18" s="32"/>
      <c r="N18" s="32"/>
    </row>
    <row r="19" spans="1:15" ht="27.75" customHeight="1">
      <c r="A19" s="144"/>
      <c r="B19" s="144"/>
      <c r="C19" s="15" t="s">
        <v>16</v>
      </c>
      <c r="D19" s="27">
        <f t="shared" ref="D19:N19" si="12">D26+D32</f>
        <v>21473.899999999998</v>
      </c>
      <c r="E19" s="27">
        <f t="shared" si="12"/>
        <v>1839.5</v>
      </c>
      <c r="F19" s="27">
        <f t="shared" si="12"/>
        <v>2283.3000000000002</v>
      </c>
      <c r="G19" s="27">
        <f t="shared" si="12"/>
        <v>2216.8000000000002</v>
      </c>
      <c r="H19" s="27">
        <f t="shared" si="12"/>
        <v>2060.8000000000002</v>
      </c>
      <c r="I19" s="27">
        <f t="shared" si="12"/>
        <v>2845.4</v>
      </c>
      <c r="J19" s="27">
        <f t="shared" si="12"/>
        <v>3212.2</v>
      </c>
      <c r="K19" s="41">
        <f t="shared" si="12"/>
        <v>3468.6</v>
      </c>
      <c r="L19" s="27">
        <f t="shared" si="12"/>
        <v>3547.3</v>
      </c>
      <c r="M19" s="27">
        <f t="shared" si="12"/>
        <v>3546.7000000000003</v>
      </c>
      <c r="N19" s="27">
        <f t="shared" si="12"/>
        <v>1816.1000000000001</v>
      </c>
      <c r="O19" s="10">
        <f>O32</f>
        <v>2254.1</v>
      </c>
    </row>
    <row r="20" spans="1:15" ht="15" customHeight="1">
      <c r="A20" s="145"/>
      <c r="B20" s="145"/>
      <c r="C20" s="15" t="s">
        <v>22</v>
      </c>
      <c r="D20" s="27">
        <f t="shared" ref="D20:K20" si="13">D27+D33</f>
        <v>0</v>
      </c>
      <c r="E20" s="27">
        <f t="shared" si="13"/>
        <v>0</v>
      </c>
      <c r="F20" s="27">
        <f t="shared" si="13"/>
        <v>0</v>
      </c>
      <c r="G20" s="27">
        <f t="shared" si="13"/>
        <v>0</v>
      </c>
      <c r="H20" s="27">
        <f t="shared" si="13"/>
        <v>0</v>
      </c>
      <c r="I20" s="27">
        <f t="shared" si="13"/>
        <v>0</v>
      </c>
      <c r="J20" s="27">
        <f t="shared" si="13"/>
        <v>0</v>
      </c>
      <c r="K20" s="41">
        <f t="shared" si="13"/>
        <v>0</v>
      </c>
      <c r="L20" s="52">
        <f t="shared" si="6"/>
        <v>0</v>
      </c>
      <c r="M20" s="32"/>
      <c r="N20" s="32"/>
    </row>
    <row r="21" spans="1:15" ht="14.25" customHeight="1">
      <c r="A21" s="20"/>
      <c r="B21" s="20"/>
      <c r="C21" s="15"/>
      <c r="D21" s="29"/>
      <c r="E21" s="29"/>
      <c r="F21" s="29"/>
      <c r="G21" s="29"/>
      <c r="H21" s="29"/>
      <c r="I21" s="12"/>
      <c r="J21" s="12"/>
      <c r="K21" s="40"/>
      <c r="L21" s="52">
        <f t="shared" si="6"/>
        <v>0</v>
      </c>
      <c r="M21" s="32"/>
      <c r="N21" s="32"/>
    </row>
    <row r="22" spans="1:15" ht="16.5" customHeight="1">
      <c r="A22" s="94" t="s">
        <v>24</v>
      </c>
      <c r="B22" s="94" t="s">
        <v>30</v>
      </c>
      <c r="C22" s="13" t="s">
        <v>3</v>
      </c>
      <c r="D22" s="28">
        <f t="shared" ref="D22:K22" si="14">SUM(D23:D27)</f>
        <v>0</v>
      </c>
      <c r="E22" s="28">
        <f t="shared" si="14"/>
        <v>0</v>
      </c>
      <c r="F22" s="28">
        <f t="shared" si="14"/>
        <v>0</v>
      </c>
      <c r="G22" s="28">
        <f t="shared" si="14"/>
        <v>0</v>
      </c>
      <c r="H22" s="28">
        <f t="shared" si="14"/>
        <v>0</v>
      </c>
      <c r="I22" s="28">
        <f t="shared" si="14"/>
        <v>0</v>
      </c>
      <c r="J22" s="28">
        <f t="shared" si="14"/>
        <v>0</v>
      </c>
      <c r="K22" s="42">
        <f t="shared" si="14"/>
        <v>0</v>
      </c>
      <c r="L22" s="52">
        <f t="shared" si="6"/>
        <v>0</v>
      </c>
      <c r="M22" s="32"/>
      <c r="N22" s="32"/>
    </row>
    <row r="23" spans="1:15" ht="19.5" customHeight="1">
      <c r="A23" s="95"/>
      <c r="B23" s="95"/>
      <c r="C23" s="14" t="s">
        <v>7</v>
      </c>
      <c r="D23" s="29"/>
      <c r="E23" s="29"/>
      <c r="F23" s="29"/>
      <c r="G23" s="29"/>
      <c r="H23" s="29"/>
      <c r="I23" s="12"/>
      <c r="J23" s="12"/>
      <c r="K23" s="40"/>
      <c r="L23" s="52">
        <f t="shared" si="6"/>
        <v>0</v>
      </c>
      <c r="M23" s="32"/>
      <c r="N23" s="32"/>
    </row>
    <row r="24" spans="1:15" ht="18.75" customHeight="1">
      <c r="A24" s="95"/>
      <c r="B24" s="95"/>
      <c r="C24" s="15" t="s">
        <v>8</v>
      </c>
      <c r="D24" s="29"/>
      <c r="E24" s="29"/>
      <c r="F24" s="29"/>
      <c r="G24" s="29"/>
      <c r="H24" s="29"/>
      <c r="I24" s="12"/>
      <c r="J24" s="12"/>
      <c r="K24" s="40"/>
      <c r="L24" s="52">
        <f t="shared" si="6"/>
        <v>0</v>
      </c>
      <c r="M24" s="32"/>
      <c r="N24" s="32"/>
    </row>
    <row r="25" spans="1:15" ht="18.75" customHeight="1">
      <c r="A25" s="95"/>
      <c r="B25" s="95"/>
      <c r="C25" s="15" t="s">
        <v>21</v>
      </c>
      <c r="D25" s="29"/>
      <c r="E25" s="29"/>
      <c r="F25" s="29"/>
      <c r="G25" s="29"/>
      <c r="H25" s="29"/>
      <c r="I25" s="12"/>
      <c r="J25" s="12"/>
      <c r="K25" s="40"/>
      <c r="L25" s="52">
        <f t="shared" si="6"/>
        <v>0</v>
      </c>
      <c r="M25" s="32"/>
      <c r="N25" s="32"/>
    </row>
    <row r="26" spans="1:15" ht="14.25" customHeight="1">
      <c r="A26" s="95"/>
      <c r="B26" s="95"/>
      <c r="C26" s="15" t="s">
        <v>16</v>
      </c>
      <c r="D26" s="29"/>
      <c r="E26" s="29"/>
      <c r="F26" s="29"/>
      <c r="G26" s="29"/>
      <c r="H26" s="29"/>
      <c r="I26" s="12"/>
      <c r="J26" s="12"/>
      <c r="K26" s="40"/>
      <c r="L26" s="52">
        <f t="shared" si="6"/>
        <v>0</v>
      </c>
      <c r="M26" s="32"/>
      <c r="N26" s="32"/>
    </row>
    <row r="27" spans="1:15" ht="15" customHeight="1">
      <c r="A27" s="142"/>
      <c r="B27" s="142"/>
      <c r="C27" s="15" t="s">
        <v>22</v>
      </c>
      <c r="D27" s="29"/>
      <c r="E27" s="29"/>
      <c r="F27" s="29"/>
      <c r="G27" s="29"/>
      <c r="H27" s="29"/>
      <c r="I27" s="12"/>
      <c r="J27" s="12"/>
      <c r="K27" s="40"/>
      <c r="L27" s="52">
        <f t="shared" si="6"/>
        <v>0</v>
      </c>
      <c r="M27" s="32"/>
      <c r="N27" s="32"/>
    </row>
    <row r="28" spans="1:15" ht="15.75" customHeight="1">
      <c r="A28" s="94" t="s">
        <v>25</v>
      </c>
      <c r="B28" s="94" t="s">
        <v>31</v>
      </c>
      <c r="C28" s="13" t="s">
        <v>3</v>
      </c>
      <c r="D28" s="28">
        <f t="shared" ref="D28:N28" si="15">SUM(D29:D33)</f>
        <v>22069.1</v>
      </c>
      <c r="E28" s="28">
        <f t="shared" si="15"/>
        <v>1898.1</v>
      </c>
      <c r="F28" s="28">
        <f t="shared" si="15"/>
        <v>2350</v>
      </c>
      <c r="G28" s="28">
        <f t="shared" si="15"/>
        <v>2285.7000000000003</v>
      </c>
      <c r="H28" s="28">
        <f t="shared" si="15"/>
        <v>2129.1000000000004</v>
      </c>
      <c r="I28" s="28">
        <f t="shared" si="15"/>
        <v>2920.7000000000003</v>
      </c>
      <c r="J28" s="28">
        <f t="shared" si="15"/>
        <v>3291</v>
      </c>
      <c r="K28" s="42">
        <f t="shared" si="15"/>
        <v>3556.6</v>
      </c>
      <c r="L28" s="28">
        <f t="shared" si="15"/>
        <v>3637.9</v>
      </c>
      <c r="M28" s="28">
        <f t="shared" si="15"/>
        <v>3640.2000000000003</v>
      </c>
      <c r="N28" s="28">
        <f t="shared" si="15"/>
        <v>1912.7</v>
      </c>
      <c r="O28" s="10">
        <f>O29+O32</f>
        <v>2354</v>
      </c>
    </row>
    <row r="29" spans="1:15" ht="31.5">
      <c r="A29" s="95"/>
      <c r="B29" s="95"/>
      <c r="C29" s="14" t="s">
        <v>7</v>
      </c>
      <c r="D29" s="29">
        <f>SUM(E29:L29)</f>
        <v>595.20000000000005</v>
      </c>
      <c r="E29" s="29">
        <v>58.6</v>
      </c>
      <c r="F29" s="29">
        <v>66.7</v>
      </c>
      <c r="G29" s="29">
        <v>68.900000000000006</v>
      </c>
      <c r="H29" s="29">
        <v>68.3</v>
      </c>
      <c r="I29" s="29">
        <v>75.3</v>
      </c>
      <c r="J29" s="29">
        <v>78.8</v>
      </c>
      <c r="K29" s="37">
        <v>88</v>
      </c>
      <c r="L29" s="29">
        <v>90.6</v>
      </c>
      <c r="M29" s="11">
        <v>93.5</v>
      </c>
      <c r="N29" s="11">
        <v>96.6</v>
      </c>
      <c r="O29" s="10">
        <v>99.9</v>
      </c>
    </row>
    <row r="30" spans="1:15" ht="29.25" hidden="1" customHeight="1">
      <c r="A30" s="95"/>
      <c r="B30" s="95"/>
      <c r="C30" s="15" t="s">
        <v>8</v>
      </c>
      <c r="D30" s="29"/>
      <c r="E30" s="29"/>
      <c r="F30" s="29"/>
      <c r="G30" s="29"/>
      <c r="H30" s="29"/>
      <c r="I30" s="29"/>
      <c r="J30" s="29"/>
      <c r="K30" s="37"/>
      <c r="L30" s="52">
        <f t="shared" si="6"/>
        <v>0</v>
      </c>
      <c r="M30" s="32"/>
      <c r="N30" s="32"/>
    </row>
    <row r="31" spans="1:15" ht="19.5" hidden="1" customHeight="1">
      <c r="A31" s="95"/>
      <c r="B31" s="95"/>
      <c r="C31" s="15" t="s">
        <v>21</v>
      </c>
      <c r="D31" s="29"/>
      <c r="E31" s="29"/>
      <c r="F31" s="29"/>
      <c r="G31" s="29"/>
      <c r="H31" s="29"/>
      <c r="I31" s="29"/>
      <c r="J31" s="29"/>
      <c r="K31" s="37"/>
      <c r="L31" s="52">
        <f t="shared" si="6"/>
        <v>0</v>
      </c>
      <c r="M31" s="32"/>
      <c r="N31" s="32"/>
    </row>
    <row r="32" spans="1:15" ht="52.5" customHeight="1">
      <c r="A32" s="95"/>
      <c r="B32" s="95"/>
      <c r="C32" s="15" t="s">
        <v>16</v>
      </c>
      <c r="D32" s="29">
        <f>SUM(E32:L32)</f>
        <v>21473.899999999998</v>
      </c>
      <c r="E32" s="29">
        <v>1839.5</v>
      </c>
      <c r="F32" s="29">
        <v>2283.3000000000002</v>
      </c>
      <c r="G32" s="29">
        <v>2216.8000000000002</v>
      </c>
      <c r="H32" s="29">
        <v>2060.8000000000002</v>
      </c>
      <c r="I32" s="29">
        <v>2845.4</v>
      </c>
      <c r="J32" s="29">
        <v>3212.2</v>
      </c>
      <c r="K32" s="37">
        <v>3468.6</v>
      </c>
      <c r="L32" s="29">
        <f>3510.9+36.4</f>
        <v>3547.3</v>
      </c>
      <c r="M32" s="29">
        <f>4084.8-538.1</f>
        <v>3546.7000000000003</v>
      </c>
      <c r="N32" s="29">
        <f>1871.7-55.6</f>
        <v>1816.1000000000001</v>
      </c>
      <c r="O32" s="10">
        <f>2082-172.1+344.2</f>
        <v>2254.1</v>
      </c>
    </row>
    <row r="33" spans="1:15" ht="126" hidden="1">
      <c r="A33" s="142"/>
      <c r="B33" s="142"/>
      <c r="C33" s="15" t="s">
        <v>22</v>
      </c>
      <c r="D33" s="29"/>
      <c r="E33" s="29"/>
      <c r="F33" s="29"/>
      <c r="G33" s="29"/>
      <c r="H33" s="29"/>
      <c r="I33" s="12"/>
      <c r="J33" s="12"/>
      <c r="K33" s="40"/>
      <c r="L33" s="52">
        <f t="shared" si="6"/>
        <v>0</v>
      </c>
      <c r="M33" s="32"/>
      <c r="N33" s="32"/>
    </row>
    <row r="34" spans="1:15" ht="36" customHeight="1">
      <c r="A34" s="94" t="s">
        <v>44</v>
      </c>
      <c r="B34" s="131" t="s">
        <v>49</v>
      </c>
      <c r="C34" s="13" t="s">
        <v>3</v>
      </c>
      <c r="D34" s="28">
        <f t="shared" ref="D34" si="16">SUM(D35:D38)</f>
        <v>1594.1</v>
      </c>
      <c r="E34" s="28">
        <f t="shared" ref="E34:O34" si="17">SUM(E35:E36)</f>
        <v>86.5</v>
      </c>
      <c r="F34" s="28">
        <f t="shared" si="17"/>
        <v>22.8</v>
      </c>
      <c r="G34" s="28">
        <f t="shared" si="17"/>
        <v>384.7</v>
      </c>
      <c r="H34" s="28">
        <f t="shared" si="17"/>
        <v>189.8</v>
      </c>
      <c r="I34" s="28">
        <f t="shared" si="17"/>
        <v>196.6</v>
      </c>
      <c r="J34" s="28">
        <f t="shared" si="17"/>
        <v>208.7</v>
      </c>
      <c r="K34" s="42">
        <f t="shared" si="17"/>
        <v>224</v>
      </c>
      <c r="L34" s="28">
        <f t="shared" si="17"/>
        <v>281</v>
      </c>
      <c r="M34" s="28">
        <f t="shared" si="17"/>
        <v>0</v>
      </c>
      <c r="N34" s="28">
        <f t="shared" si="17"/>
        <v>0</v>
      </c>
      <c r="O34" s="28">
        <f t="shared" si="17"/>
        <v>0</v>
      </c>
    </row>
    <row r="35" spans="1:15" ht="39" customHeight="1">
      <c r="A35" s="95"/>
      <c r="B35" s="132"/>
      <c r="C35" s="14" t="s">
        <v>7</v>
      </c>
      <c r="D35" s="61"/>
      <c r="E35" s="61"/>
      <c r="F35" s="61"/>
      <c r="G35" s="61"/>
      <c r="H35" s="61"/>
      <c r="I35" s="12"/>
      <c r="J35" s="12"/>
      <c r="K35" s="40"/>
      <c r="L35" s="63"/>
      <c r="M35" s="44"/>
      <c r="N35" s="32"/>
      <c r="O35" s="10"/>
    </row>
    <row r="36" spans="1:15" ht="93.75" customHeight="1">
      <c r="A36" s="142"/>
      <c r="B36" s="133"/>
      <c r="C36" s="15" t="s">
        <v>16</v>
      </c>
      <c r="D36" s="61">
        <f>SUM(E36:L36)</f>
        <v>1594.1</v>
      </c>
      <c r="E36" s="61">
        <v>86.5</v>
      </c>
      <c r="F36" s="61">
        <v>22.8</v>
      </c>
      <c r="G36" s="61">
        <v>384.7</v>
      </c>
      <c r="H36" s="61">
        <v>189.8</v>
      </c>
      <c r="I36" s="51">
        <v>196.6</v>
      </c>
      <c r="J36" s="51">
        <v>208.7</v>
      </c>
      <c r="K36" s="64">
        <v>224</v>
      </c>
      <c r="L36" s="65">
        <v>281</v>
      </c>
      <c r="M36" s="66">
        <v>0</v>
      </c>
      <c r="N36" s="67">
        <v>0</v>
      </c>
      <c r="O36" s="68">
        <v>0</v>
      </c>
    </row>
    <row r="37" spans="1:15" ht="31.5" hidden="1">
      <c r="A37" s="111"/>
      <c r="B37" s="111"/>
      <c r="C37" s="14" t="s">
        <v>7</v>
      </c>
      <c r="D37" s="27">
        <f t="shared" ref="D37:K37" si="18">D41</f>
        <v>0</v>
      </c>
      <c r="E37" s="27">
        <f t="shared" si="18"/>
        <v>0</v>
      </c>
      <c r="F37" s="27">
        <f t="shared" si="18"/>
        <v>0</v>
      </c>
      <c r="G37" s="27">
        <f t="shared" si="18"/>
        <v>0</v>
      </c>
      <c r="H37" s="27">
        <f t="shared" si="18"/>
        <v>0</v>
      </c>
      <c r="I37" s="27">
        <f t="shared" si="18"/>
        <v>0</v>
      </c>
      <c r="J37" s="27">
        <f t="shared" si="18"/>
        <v>0</v>
      </c>
      <c r="K37" s="41">
        <f t="shared" si="18"/>
        <v>0</v>
      </c>
      <c r="L37" s="52">
        <f t="shared" si="6"/>
        <v>0</v>
      </c>
      <c r="M37" s="32"/>
      <c r="N37" s="32"/>
    </row>
    <row r="38" spans="1:15" ht="28.5" hidden="1" customHeight="1">
      <c r="A38" s="111"/>
      <c r="B38" s="111"/>
      <c r="C38" s="15" t="s">
        <v>8</v>
      </c>
      <c r="D38" s="27">
        <f t="shared" ref="D38:K38" si="19">D42</f>
        <v>0</v>
      </c>
      <c r="E38" s="27">
        <f t="shared" si="19"/>
        <v>0</v>
      </c>
      <c r="F38" s="27">
        <f t="shared" si="19"/>
        <v>0</v>
      </c>
      <c r="G38" s="27">
        <f t="shared" si="19"/>
        <v>0</v>
      </c>
      <c r="H38" s="27">
        <f t="shared" si="19"/>
        <v>0</v>
      </c>
      <c r="I38" s="27">
        <f t="shared" si="19"/>
        <v>0</v>
      </c>
      <c r="J38" s="27">
        <f t="shared" si="19"/>
        <v>0</v>
      </c>
      <c r="K38" s="41">
        <f t="shared" si="19"/>
        <v>0</v>
      </c>
      <c r="L38" s="52">
        <f t="shared" si="6"/>
        <v>0</v>
      </c>
      <c r="M38" s="32"/>
      <c r="N38" s="32"/>
    </row>
    <row r="39" spans="1:15" ht="20.25" hidden="1" customHeight="1">
      <c r="A39" s="111"/>
      <c r="B39" s="111"/>
      <c r="C39" s="15" t="s">
        <v>21</v>
      </c>
      <c r="D39" s="27">
        <f t="shared" ref="D39:K39" si="20">D43</f>
        <v>0</v>
      </c>
      <c r="E39" s="27">
        <f t="shared" si="20"/>
        <v>0</v>
      </c>
      <c r="F39" s="27">
        <f t="shared" si="20"/>
        <v>0</v>
      </c>
      <c r="G39" s="27">
        <f t="shared" si="20"/>
        <v>0</v>
      </c>
      <c r="H39" s="27">
        <f t="shared" si="20"/>
        <v>0</v>
      </c>
      <c r="I39" s="27">
        <f t="shared" si="20"/>
        <v>0</v>
      </c>
      <c r="J39" s="27">
        <f t="shared" si="20"/>
        <v>0</v>
      </c>
      <c r="K39" s="41">
        <f t="shared" si="20"/>
        <v>0</v>
      </c>
      <c r="L39" s="52">
        <f t="shared" si="6"/>
        <v>0</v>
      </c>
      <c r="M39" s="32"/>
      <c r="N39" s="32"/>
    </row>
    <row r="40" spans="1:15" ht="126" hidden="1">
      <c r="A40" s="122"/>
      <c r="B40" s="122"/>
      <c r="C40" s="15" t="s">
        <v>22</v>
      </c>
      <c r="D40" s="27">
        <f t="shared" ref="D40:K40" si="21">D44</f>
        <v>0</v>
      </c>
      <c r="E40" s="27">
        <f t="shared" si="21"/>
        <v>0</v>
      </c>
      <c r="F40" s="27">
        <f t="shared" si="21"/>
        <v>0</v>
      </c>
      <c r="G40" s="27">
        <f t="shared" si="21"/>
        <v>0</v>
      </c>
      <c r="H40" s="27">
        <f t="shared" si="21"/>
        <v>0</v>
      </c>
      <c r="I40" s="27">
        <f t="shared" si="21"/>
        <v>0</v>
      </c>
      <c r="J40" s="27">
        <f t="shared" si="21"/>
        <v>0</v>
      </c>
      <c r="K40" s="41">
        <f t="shared" si="21"/>
        <v>0</v>
      </c>
      <c r="L40" s="52">
        <f t="shared" si="6"/>
        <v>0</v>
      </c>
      <c r="M40" s="32"/>
      <c r="N40" s="32"/>
    </row>
    <row r="41" spans="1:15" ht="31.5" hidden="1">
      <c r="A41" s="95"/>
      <c r="B41" s="95"/>
      <c r="C41" s="14" t="s">
        <v>7</v>
      </c>
      <c r="D41" s="29"/>
      <c r="E41" s="29"/>
      <c r="F41" s="29"/>
      <c r="G41" s="29"/>
      <c r="H41" s="29"/>
      <c r="I41" s="12"/>
      <c r="J41" s="12"/>
      <c r="K41" s="40"/>
      <c r="L41" s="52">
        <f t="shared" si="6"/>
        <v>0</v>
      </c>
      <c r="M41" s="32"/>
      <c r="N41" s="32"/>
    </row>
    <row r="42" spans="1:15" ht="25.5" hidden="1" customHeight="1">
      <c r="A42" s="95"/>
      <c r="B42" s="95"/>
      <c r="C42" s="15" t="s">
        <v>8</v>
      </c>
      <c r="D42" s="29"/>
      <c r="E42" s="29"/>
      <c r="F42" s="29"/>
      <c r="G42" s="29"/>
      <c r="H42" s="29"/>
      <c r="I42" s="12"/>
      <c r="J42" s="12"/>
      <c r="K42" s="40"/>
      <c r="L42" s="52">
        <f t="shared" si="6"/>
        <v>0</v>
      </c>
      <c r="M42" s="32"/>
      <c r="N42" s="32"/>
    </row>
    <row r="43" spans="1:15" ht="21" hidden="1" customHeight="1">
      <c r="A43" s="95"/>
      <c r="B43" s="95"/>
      <c r="C43" s="15" t="s">
        <v>21</v>
      </c>
      <c r="D43" s="29"/>
      <c r="E43" s="29"/>
      <c r="F43" s="29"/>
      <c r="G43" s="29"/>
      <c r="H43" s="29"/>
      <c r="I43" s="29"/>
      <c r="J43" s="29"/>
      <c r="K43" s="37"/>
      <c r="L43" s="52">
        <f t="shared" si="6"/>
        <v>0</v>
      </c>
      <c r="M43" s="32"/>
      <c r="N43" s="32"/>
    </row>
    <row r="44" spans="1:15" ht="60" hidden="1" customHeight="1">
      <c r="A44" s="142"/>
      <c r="B44" s="142"/>
      <c r="C44" s="15" t="s">
        <v>22</v>
      </c>
      <c r="D44" s="29"/>
      <c r="E44" s="29"/>
      <c r="F44" s="29"/>
      <c r="G44" s="29"/>
      <c r="H44" s="29"/>
      <c r="I44" s="12"/>
      <c r="J44" s="12"/>
      <c r="K44" s="40"/>
      <c r="L44" s="52">
        <f t="shared" si="6"/>
        <v>0</v>
      </c>
      <c r="M44" s="32"/>
      <c r="N44" s="32"/>
    </row>
    <row r="45" spans="1:15" ht="25.5" customHeight="1">
      <c r="A45" s="110" t="s">
        <v>45</v>
      </c>
      <c r="B45" s="110" t="s">
        <v>34</v>
      </c>
      <c r="C45" s="13" t="s">
        <v>3</v>
      </c>
      <c r="D45" s="28">
        <f>D52+D57+D63</f>
        <v>42106.616000000002</v>
      </c>
      <c r="E45" s="28">
        <f t="shared" ref="E45:L45" si="22">E52+E57</f>
        <v>1723.3</v>
      </c>
      <c r="F45" s="28">
        <f t="shared" si="22"/>
        <v>1143.8</v>
      </c>
      <c r="G45" s="28">
        <f t="shared" si="22"/>
        <v>528.70000000000005</v>
      </c>
      <c r="H45" s="28">
        <f t="shared" si="22"/>
        <v>7513.4</v>
      </c>
      <c r="I45" s="28">
        <f t="shared" si="22"/>
        <v>2194.5</v>
      </c>
      <c r="J45" s="28">
        <f t="shared" si="22"/>
        <v>3530.2</v>
      </c>
      <c r="K45" s="42">
        <f t="shared" si="22"/>
        <v>4917.7</v>
      </c>
      <c r="L45" s="28">
        <f t="shared" si="22"/>
        <v>266.60000000000002</v>
      </c>
      <c r="M45" s="28">
        <f>M52+M57+M55+M62+M47</f>
        <v>8958.6999999999989</v>
      </c>
      <c r="N45" s="28">
        <f>N52+N57+N47+N48</f>
        <v>6016.058</v>
      </c>
      <c r="O45" s="76">
        <f>O47+O48</f>
        <v>6016.058</v>
      </c>
    </row>
    <row r="46" spans="1:15" ht="31.5" hidden="1">
      <c r="A46" s="111"/>
      <c r="B46" s="111"/>
      <c r="C46" s="14" t="s">
        <v>7</v>
      </c>
      <c r="D46" s="28">
        <f t="shared" ref="D46:K46" si="23">D53+D58</f>
        <v>0</v>
      </c>
      <c r="E46" s="28">
        <f t="shared" si="23"/>
        <v>0</v>
      </c>
      <c r="F46" s="28">
        <f t="shared" si="23"/>
        <v>0</v>
      </c>
      <c r="G46" s="28">
        <f t="shared" si="23"/>
        <v>0</v>
      </c>
      <c r="H46" s="28">
        <f t="shared" si="23"/>
        <v>0</v>
      </c>
      <c r="I46" s="28">
        <f t="shared" si="23"/>
        <v>0</v>
      </c>
      <c r="J46" s="28">
        <f t="shared" si="23"/>
        <v>0</v>
      </c>
      <c r="K46" s="42">
        <f t="shared" si="23"/>
        <v>0</v>
      </c>
      <c r="L46" s="52">
        <f t="shared" si="6"/>
        <v>0</v>
      </c>
      <c r="M46" s="32"/>
      <c r="N46" s="32"/>
    </row>
    <row r="47" spans="1:15" ht="30" customHeight="1">
      <c r="A47" s="111"/>
      <c r="B47" s="111"/>
      <c r="C47" s="15" t="s">
        <v>8</v>
      </c>
      <c r="D47" s="28">
        <f>D54+D59+D67</f>
        <v>20534.484</v>
      </c>
      <c r="E47" s="28">
        <f t="shared" ref="E47:L47" si="24">E54+E59</f>
        <v>0</v>
      </c>
      <c r="F47" s="28">
        <f t="shared" si="24"/>
        <v>0</v>
      </c>
      <c r="G47" s="28">
        <f t="shared" si="24"/>
        <v>0</v>
      </c>
      <c r="H47" s="28">
        <f t="shared" si="24"/>
        <v>0</v>
      </c>
      <c r="I47" s="28">
        <f t="shared" si="24"/>
        <v>0</v>
      </c>
      <c r="J47" s="28">
        <f t="shared" si="24"/>
        <v>0</v>
      </c>
      <c r="K47" s="42">
        <f t="shared" si="24"/>
        <v>0</v>
      </c>
      <c r="L47" s="42">
        <f t="shared" si="24"/>
        <v>0</v>
      </c>
      <c r="M47" s="73">
        <f>M67</f>
        <v>8514.4</v>
      </c>
      <c r="N47" s="74">
        <f>N67</f>
        <v>6010.0420000000004</v>
      </c>
      <c r="O47" s="78">
        <f>O67</f>
        <v>6010.0420000000004</v>
      </c>
    </row>
    <row r="48" spans="1:15" ht="24.75" customHeight="1">
      <c r="A48" s="111"/>
      <c r="B48" s="111"/>
      <c r="C48" s="15" t="s">
        <v>21</v>
      </c>
      <c r="D48" s="28">
        <f>D55+D60+D65</f>
        <v>21572.132000000001</v>
      </c>
      <c r="E48" s="28">
        <f t="shared" ref="E48:L48" si="25">E55+E60</f>
        <v>1723.3</v>
      </c>
      <c r="F48" s="28">
        <f t="shared" si="25"/>
        <v>1143.8</v>
      </c>
      <c r="G48" s="28">
        <f t="shared" si="25"/>
        <v>528.70000000000005</v>
      </c>
      <c r="H48" s="28">
        <f t="shared" si="25"/>
        <v>7513.4</v>
      </c>
      <c r="I48" s="28">
        <f t="shared" si="25"/>
        <v>2194.5</v>
      </c>
      <c r="J48" s="28">
        <f t="shared" si="25"/>
        <v>3530.2</v>
      </c>
      <c r="K48" s="42">
        <f t="shared" si="25"/>
        <v>4917.7</v>
      </c>
      <c r="L48" s="28">
        <f t="shared" si="25"/>
        <v>266.60000000000002</v>
      </c>
      <c r="M48" s="28">
        <f>M52+M65</f>
        <v>452.8</v>
      </c>
      <c r="N48" s="28">
        <f>N65</f>
        <v>6.016</v>
      </c>
      <c r="O48" s="79">
        <f>O65</f>
        <v>6.016</v>
      </c>
    </row>
    <row r="49" spans="1:15" ht="20.25" hidden="1" customHeight="1">
      <c r="A49" s="111"/>
      <c r="B49" s="111"/>
      <c r="C49" s="15" t="s">
        <v>16</v>
      </c>
      <c r="D49" s="28">
        <f t="shared" ref="D49:K49" si="26">D56+D61</f>
        <v>0</v>
      </c>
      <c r="E49" s="28">
        <f t="shared" si="26"/>
        <v>0</v>
      </c>
      <c r="F49" s="28">
        <f t="shared" si="26"/>
        <v>0</v>
      </c>
      <c r="G49" s="28">
        <f t="shared" si="26"/>
        <v>0</v>
      </c>
      <c r="H49" s="28">
        <f t="shared" si="26"/>
        <v>0</v>
      </c>
      <c r="I49" s="28">
        <f t="shared" si="26"/>
        <v>0</v>
      </c>
      <c r="J49" s="28">
        <f t="shared" si="26"/>
        <v>0</v>
      </c>
      <c r="K49" s="42">
        <f t="shared" si="26"/>
        <v>0</v>
      </c>
      <c r="L49" s="52">
        <f t="shared" si="6"/>
        <v>0</v>
      </c>
      <c r="M49" s="32"/>
      <c r="N49" s="32"/>
    </row>
    <row r="50" spans="1:15" ht="126" hidden="1">
      <c r="A50" s="122"/>
      <c r="B50" s="122"/>
      <c r="C50" s="15" t="s">
        <v>22</v>
      </c>
      <c r="D50" s="28">
        <f t="shared" ref="D50:K50" si="27">D57+D62</f>
        <v>0</v>
      </c>
      <c r="E50" s="28">
        <f t="shared" si="27"/>
        <v>0</v>
      </c>
      <c r="F50" s="28">
        <f t="shared" si="27"/>
        <v>0</v>
      </c>
      <c r="G50" s="28">
        <f t="shared" si="27"/>
        <v>0</v>
      </c>
      <c r="H50" s="28">
        <f t="shared" si="27"/>
        <v>0</v>
      </c>
      <c r="I50" s="28">
        <f t="shared" si="27"/>
        <v>0</v>
      </c>
      <c r="J50" s="28">
        <f t="shared" si="27"/>
        <v>0</v>
      </c>
      <c r="K50" s="42">
        <f t="shared" si="27"/>
        <v>0</v>
      </c>
      <c r="L50" s="52">
        <f t="shared" si="6"/>
        <v>0</v>
      </c>
      <c r="M50" s="32"/>
      <c r="N50" s="32"/>
    </row>
    <row r="51" spans="1:15" ht="15.75" hidden="1">
      <c r="A51" s="8" t="s">
        <v>1</v>
      </c>
      <c r="B51" s="1"/>
      <c r="C51" s="7"/>
      <c r="D51" s="30"/>
      <c r="E51" s="30"/>
      <c r="F51" s="30"/>
      <c r="G51" s="30"/>
      <c r="H51" s="30"/>
      <c r="I51" s="53"/>
      <c r="J51" s="53"/>
      <c r="K51" s="44"/>
      <c r="L51" s="52">
        <f t="shared" si="6"/>
        <v>0</v>
      </c>
      <c r="M51" s="32"/>
      <c r="N51" s="32"/>
    </row>
    <row r="52" spans="1:15" ht="21" customHeight="1">
      <c r="A52" s="129" t="s">
        <v>28</v>
      </c>
      <c r="B52" s="129" t="s">
        <v>35</v>
      </c>
      <c r="C52" s="13" t="s">
        <v>0</v>
      </c>
      <c r="D52" s="28">
        <f t="shared" ref="D52:N52" si="28">SUM(D53:D57)</f>
        <v>21551.600000000002</v>
      </c>
      <c r="E52" s="28">
        <f t="shared" si="28"/>
        <v>1723.3</v>
      </c>
      <c r="F52" s="28">
        <f t="shared" si="28"/>
        <v>1143.8</v>
      </c>
      <c r="G52" s="28">
        <f t="shared" si="28"/>
        <v>528.70000000000005</v>
      </c>
      <c r="H52" s="28">
        <f t="shared" si="28"/>
        <v>7513.4</v>
      </c>
      <c r="I52" s="28">
        <f t="shared" si="28"/>
        <v>2194.5</v>
      </c>
      <c r="J52" s="28">
        <f t="shared" si="28"/>
        <v>3530.2</v>
      </c>
      <c r="K52" s="42">
        <f t="shared" si="28"/>
        <v>4917.7</v>
      </c>
      <c r="L52" s="28">
        <f t="shared" si="28"/>
        <v>266.60000000000002</v>
      </c>
      <c r="M52" s="28">
        <v>444.3</v>
      </c>
      <c r="N52" s="28">
        <f t="shared" si="28"/>
        <v>0</v>
      </c>
      <c r="O52" s="10"/>
    </row>
    <row r="53" spans="1:15" ht="31.5" hidden="1">
      <c r="A53" s="129"/>
      <c r="B53" s="129"/>
      <c r="C53" s="14" t="s">
        <v>7</v>
      </c>
      <c r="D53" s="54"/>
      <c r="E53" s="30"/>
      <c r="F53" s="30"/>
      <c r="G53" s="30"/>
      <c r="H53" s="30"/>
      <c r="I53" s="53"/>
      <c r="J53" s="53"/>
      <c r="K53" s="44"/>
      <c r="L53" s="52">
        <f t="shared" si="6"/>
        <v>0</v>
      </c>
      <c r="M53" s="32"/>
      <c r="N53" s="32"/>
    </row>
    <row r="54" spans="1:15" ht="21.75" hidden="1" customHeight="1">
      <c r="A54" s="129"/>
      <c r="B54" s="129"/>
      <c r="C54" s="15" t="s">
        <v>8</v>
      </c>
      <c r="D54" s="30"/>
      <c r="E54" s="30"/>
      <c r="F54" s="30"/>
      <c r="G54" s="30"/>
      <c r="H54" s="30"/>
      <c r="I54" s="30"/>
      <c r="J54" s="30"/>
      <c r="K54" s="44"/>
      <c r="L54" s="52">
        <f t="shared" si="6"/>
        <v>0</v>
      </c>
      <c r="M54" s="32"/>
      <c r="N54" s="32"/>
    </row>
    <row r="55" spans="1:15" ht="55.5" customHeight="1">
      <c r="A55" s="129"/>
      <c r="B55" s="129"/>
      <c r="C55" s="15" t="s">
        <v>9</v>
      </c>
      <c r="D55" s="30">
        <f>SUM(E55:K55)</f>
        <v>21551.600000000002</v>
      </c>
      <c r="E55" s="30">
        <v>1723.3</v>
      </c>
      <c r="F55" s="30">
        <v>1143.8</v>
      </c>
      <c r="G55" s="30">
        <v>528.70000000000005</v>
      </c>
      <c r="H55" s="30">
        <v>7513.4</v>
      </c>
      <c r="I55" s="30">
        <v>2194.5</v>
      </c>
      <c r="J55" s="30">
        <v>3530.2</v>
      </c>
      <c r="K55" s="43">
        <v>4917.7</v>
      </c>
      <c r="L55" s="30">
        <v>266.60000000000002</v>
      </c>
      <c r="M55" s="30">
        <v>0</v>
      </c>
      <c r="N55" s="30">
        <v>0</v>
      </c>
      <c r="O55" s="10"/>
    </row>
    <row r="56" spans="1:15" ht="126" hidden="1">
      <c r="A56" s="129"/>
      <c r="B56" s="129"/>
      <c r="C56" s="15" t="s">
        <v>22</v>
      </c>
      <c r="D56" s="28"/>
      <c r="E56" s="30"/>
      <c r="F56" s="30"/>
      <c r="G56" s="30"/>
      <c r="H56" s="30"/>
      <c r="I56" s="53"/>
      <c r="J56" s="53"/>
      <c r="K56" s="44"/>
      <c r="L56" s="52">
        <f t="shared" si="6"/>
        <v>0</v>
      </c>
      <c r="M56" s="32"/>
      <c r="N56" s="32"/>
    </row>
    <row r="57" spans="1:15" ht="22.5" hidden="1" customHeight="1">
      <c r="A57" s="129"/>
      <c r="B57" s="129" t="s">
        <v>36</v>
      </c>
      <c r="C57" s="13" t="s">
        <v>3</v>
      </c>
      <c r="D57" s="28">
        <f>SUM(D58:D62)</f>
        <v>0</v>
      </c>
      <c r="E57" s="28">
        <f t="shared" ref="E57:K57" si="29">SUM(E58:E62)</f>
        <v>0</v>
      </c>
      <c r="F57" s="28">
        <f t="shared" si="29"/>
        <v>0</v>
      </c>
      <c r="G57" s="28">
        <f t="shared" si="29"/>
        <v>0</v>
      </c>
      <c r="H57" s="28">
        <f t="shared" si="29"/>
        <v>0</v>
      </c>
      <c r="I57" s="28">
        <f t="shared" si="29"/>
        <v>0</v>
      </c>
      <c r="J57" s="28">
        <f t="shared" si="29"/>
        <v>0</v>
      </c>
      <c r="K57" s="42">
        <f t="shared" si="29"/>
        <v>0</v>
      </c>
      <c r="L57" s="52">
        <f t="shared" si="6"/>
        <v>0</v>
      </c>
      <c r="M57" s="32"/>
      <c r="N57" s="32"/>
    </row>
    <row r="58" spans="1:15" ht="31.5" hidden="1">
      <c r="A58" s="129"/>
      <c r="B58" s="129"/>
      <c r="C58" s="14" t="s">
        <v>7</v>
      </c>
      <c r="D58" s="30"/>
      <c r="E58" s="30"/>
      <c r="F58" s="30"/>
      <c r="G58" s="30"/>
      <c r="H58" s="30"/>
      <c r="I58" s="53"/>
      <c r="J58" s="53"/>
      <c r="K58" s="44"/>
      <c r="L58" s="52">
        <f t="shared" si="6"/>
        <v>0</v>
      </c>
      <c r="M58" s="32"/>
      <c r="N58" s="32"/>
    </row>
    <row r="59" spans="1:15" ht="18.75" hidden="1" customHeight="1">
      <c r="A59" s="129"/>
      <c r="B59" s="129"/>
      <c r="C59" s="15" t="s">
        <v>8</v>
      </c>
      <c r="D59" s="30"/>
      <c r="E59" s="30"/>
      <c r="F59" s="30"/>
      <c r="G59" s="30"/>
      <c r="H59" s="30"/>
      <c r="I59" s="30"/>
      <c r="J59" s="30"/>
      <c r="K59" s="44"/>
      <c r="L59" s="52">
        <f t="shared" si="6"/>
        <v>0</v>
      </c>
      <c r="M59" s="32"/>
      <c r="N59" s="32"/>
    </row>
    <row r="60" spans="1:15" ht="27.75" customHeight="1">
      <c r="A60" s="129"/>
      <c r="B60" s="129"/>
      <c r="C60" s="15" t="s">
        <v>21</v>
      </c>
      <c r="D60" s="28"/>
      <c r="E60" s="30"/>
      <c r="F60" s="30"/>
      <c r="G60" s="30"/>
      <c r="H60" s="30"/>
      <c r="I60" s="53"/>
      <c r="J60" s="53"/>
      <c r="K60" s="44"/>
      <c r="L60" s="52">
        <f t="shared" si="6"/>
        <v>0</v>
      </c>
      <c r="M60" s="32"/>
      <c r="N60" s="32"/>
    </row>
    <row r="61" spans="1:15" ht="36.75" customHeight="1">
      <c r="A61" s="129"/>
      <c r="B61" s="129"/>
      <c r="C61" s="15" t="s">
        <v>16</v>
      </c>
      <c r="D61" s="28"/>
      <c r="E61" s="30"/>
      <c r="F61" s="30"/>
      <c r="G61" s="30"/>
      <c r="H61" s="30"/>
      <c r="I61" s="53"/>
      <c r="J61" s="53"/>
      <c r="K61" s="44"/>
      <c r="L61" s="52">
        <f t="shared" si="6"/>
        <v>0</v>
      </c>
      <c r="M61" s="32"/>
      <c r="N61" s="32"/>
    </row>
    <row r="62" spans="1:15" ht="36" customHeight="1">
      <c r="A62" s="129"/>
      <c r="B62" s="129"/>
      <c r="C62" s="15" t="s">
        <v>8</v>
      </c>
      <c r="D62" s="30"/>
      <c r="E62" s="30"/>
      <c r="F62" s="30"/>
      <c r="G62" s="30"/>
      <c r="H62" s="30"/>
      <c r="I62" s="53"/>
      <c r="J62" s="53"/>
      <c r="K62" s="44"/>
      <c r="L62" s="52">
        <f t="shared" si="6"/>
        <v>0</v>
      </c>
      <c r="M62" s="56">
        <v>0</v>
      </c>
      <c r="N62" s="56"/>
    </row>
    <row r="63" spans="1:15" ht="63" customHeight="1">
      <c r="A63" s="134" t="s">
        <v>29</v>
      </c>
      <c r="B63" s="134" t="s">
        <v>57</v>
      </c>
      <c r="C63" s="13" t="s">
        <v>58</v>
      </c>
      <c r="D63" s="77">
        <f>E63+F63+G63+H63+I63+J63+K63+L63+M63+N63+O63</f>
        <v>20555.016</v>
      </c>
      <c r="E63" s="30"/>
      <c r="F63" s="30"/>
      <c r="G63" s="30"/>
      <c r="H63" s="30"/>
      <c r="I63" s="53"/>
      <c r="J63" s="53"/>
      <c r="K63" s="44"/>
      <c r="L63" s="73">
        <f>L64+L65+L66+L67</f>
        <v>0</v>
      </c>
      <c r="M63" s="73">
        <f t="shared" ref="M63:O63" si="30">M64+M65+M66+M67</f>
        <v>8522.9</v>
      </c>
      <c r="N63" s="52">
        <f t="shared" si="30"/>
        <v>6016.058</v>
      </c>
      <c r="O63" s="52">
        <f t="shared" si="30"/>
        <v>6016.058</v>
      </c>
    </row>
    <row r="64" spans="1:15" ht="18.75" customHeight="1">
      <c r="A64" s="135"/>
      <c r="B64" s="135"/>
      <c r="C64" s="15" t="s">
        <v>9</v>
      </c>
      <c r="D64" s="77"/>
      <c r="E64" s="30"/>
      <c r="F64" s="30"/>
      <c r="G64" s="30"/>
      <c r="H64" s="30"/>
      <c r="I64" s="53"/>
      <c r="J64" s="53"/>
      <c r="K64" s="44"/>
      <c r="L64" s="52"/>
      <c r="M64" s="74"/>
      <c r="N64" s="74"/>
      <c r="O64" s="75"/>
    </row>
    <row r="65" spans="1:15" ht="42" customHeight="1">
      <c r="A65" s="135"/>
      <c r="B65" s="135"/>
      <c r="C65" s="15" t="s">
        <v>21</v>
      </c>
      <c r="D65" s="77">
        <f>M65+N65+O65</f>
        <v>20.532</v>
      </c>
      <c r="E65" s="30"/>
      <c r="F65" s="30"/>
      <c r="G65" s="30"/>
      <c r="H65" s="30"/>
      <c r="I65" s="53"/>
      <c r="J65" s="53"/>
      <c r="K65" s="44"/>
      <c r="L65" s="73">
        <v>0</v>
      </c>
      <c r="M65" s="73">
        <v>8.5</v>
      </c>
      <c r="N65" s="73">
        <v>6.016</v>
      </c>
      <c r="O65" s="73">
        <v>6.016</v>
      </c>
    </row>
    <row r="66" spans="1:15" ht="63" customHeight="1">
      <c r="A66" s="135"/>
      <c r="B66" s="135"/>
      <c r="C66" s="15" t="s">
        <v>16</v>
      </c>
      <c r="D66" s="77"/>
      <c r="E66" s="30"/>
      <c r="F66" s="30"/>
      <c r="G66" s="30"/>
      <c r="H66" s="30"/>
      <c r="I66" s="53"/>
      <c r="J66" s="53"/>
      <c r="K66" s="44"/>
      <c r="L66" s="52"/>
      <c r="M66" s="74"/>
      <c r="N66" s="74"/>
      <c r="O66" s="75"/>
    </row>
    <row r="67" spans="1:15" ht="34.5" customHeight="1">
      <c r="A67" s="136"/>
      <c r="B67" s="136"/>
      <c r="C67" s="15" t="s">
        <v>8</v>
      </c>
      <c r="D67" s="77">
        <f>M67+N67+O67</f>
        <v>20534.484</v>
      </c>
      <c r="E67" s="30"/>
      <c r="F67" s="30"/>
      <c r="G67" s="30"/>
      <c r="H67" s="30"/>
      <c r="I67" s="53"/>
      <c r="J67" s="53"/>
      <c r="K67" s="44"/>
      <c r="L67" s="73">
        <v>0</v>
      </c>
      <c r="M67" s="73">
        <v>8514.4</v>
      </c>
      <c r="N67" s="74">
        <v>6010.0420000000004</v>
      </c>
      <c r="O67" s="75">
        <v>6010.0420000000004</v>
      </c>
    </row>
    <row r="68" spans="1:15" ht="31.5" customHeight="1">
      <c r="A68" s="123" t="s">
        <v>46</v>
      </c>
      <c r="B68" s="126" t="s">
        <v>37</v>
      </c>
      <c r="C68" s="13" t="s">
        <v>3</v>
      </c>
      <c r="D68" s="28">
        <f>D74+D80+D86+D94+D102+D110+D121+D132</f>
        <v>3475.3</v>
      </c>
      <c r="E68" s="31">
        <f t="shared" ref="E68:N68" si="31">E74+E80+E86+E94+E102+E110+E121+E132</f>
        <v>679.6</v>
      </c>
      <c r="F68" s="28">
        <f t="shared" si="31"/>
        <v>753.7</v>
      </c>
      <c r="G68" s="28">
        <f t="shared" si="31"/>
        <v>432.8</v>
      </c>
      <c r="H68" s="28">
        <f t="shared" si="31"/>
        <v>411.9</v>
      </c>
      <c r="I68" s="28">
        <f>I72</f>
        <v>344.4</v>
      </c>
      <c r="J68" s="28">
        <f>J74+J86+J102+J80</f>
        <v>352.1</v>
      </c>
      <c r="K68" s="42">
        <f t="shared" si="31"/>
        <v>429.3</v>
      </c>
      <c r="L68" s="28">
        <f>L74+L80+L86+L94+L102+L110+L121+L132+L70</f>
        <v>2168.6</v>
      </c>
      <c r="M68" s="28">
        <f t="shared" si="31"/>
        <v>329</v>
      </c>
      <c r="N68" s="28">
        <f t="shared" si="31"/>
        <v>223</v>
      </c>
      <c r="O68" s="10"/>
    </row>
    <row r="69" spans="1:15" ht="27" customHeight="1">
      <c r="A69" s="124"/>
      <c r="B69" s="127"/>
      <c r="C69" s="14" t="s">
        <v>7</v>
      </c>
      <c r="D69" s="28">
        <f t="shared" ref="D69:K69" si="32">D75+D81+D87+D95+D103+D111+D122+D133</f>
        <v>0</v>
      </c>
      <c r="E69" s="28">
        <f t="shared" si="32"/>
        <v>0</v>
      </c>
      <c r="F69" s="28">
        <f t="shared" si="32"/>
        <v>0</v>
      </c>
      <c r="G69" s="28">
        <f t="shared" si="32"/>
        <v>0</v>
      </c>
      <c r="H69" s="28">
        <f t="shared" si="32"/>
        <v>0</v>
      </c>
      <c r="I69" s="28">
        <f t="shared" si="32"/>
        <v>0</v>
      </c>
      <c r="J69" s="28">
        <f t="shared" si="32"/>
        <v>0</v>
      </c>
      <c r="K69" s="42">
        <f t="shared" si="32"/>
        <v>0</v>
      </c>
      <c r="L69" s="52">
        <f t="shared" si="6"/>
        <v>0</v>
      </c>
      <c r="M69" s="10" t="s">
        <v>59</v>
      </c>
      <c r="N69" s="32"/>
    </row>
    <row r="70" spans="1:15" ht="26.25" customHeight="1">
      <c r="A70" s="124"/>
      <c r="B70" s="127"/>
      <c r="C70" s="15" t="s">
        <v>8</v>
      </c>
      <c r="D70" s="28">
        <f t="shared" ref="D70:K70" si="33">D76+D82+D88+D96+D104+D112+D123+D134</f>
        <v>0</v>
      </c>
      <c r="E70" s="28">
        <f t="shared" si="33"/>
        <v>0</v>
      </c>
      <c r="F70" s="28">
        <f t="shared" si="33"/>
        <v>0</v>
      </c>
      <c r="G70" s="28">
        <f t="shared" si="33"/>
        <v>0</v>
      </c>
      <c r="H70" s="28">
        <f t="shared" si="33"/>
        <v>0</v>
      </c>
      <c r="I70" s="28">
        <f t="shared" si="33"/>
        <v>0</v>
      </c>
      <c r="J70" s="28">
        <f t="shared" si="33"/>
        <v>0</v>
      </c>
      <c r="K70" s="42">
        <f t="shared" si="33"/>
        <v>0</v>
      </c>
      <c r="L70" s="52">
        <f>1652.6+43</f>
        <v>1695.6</v>
      </c>
      <c r="M70" s="32"/>
      <c r="N70" s="32"/>
    </row>
    <row r="71" spans="1:15" ht="27" customHeight="1">
      <c r="A71" s="124"/>
      <c r="B71" s="127"/>
      <c r="C71" s="15" t="s">
        <v>21</v>
      </c>
      <c r="D71" s="28">
        <f t="shared" ref="D71:K71" si="34">D77+D83+D89+D97+D105+D113+D124+D135</f>
        <v>0</v>
      </c>
      <c r="E71" s="28">
        <f t="shared" si="34"/>
        <v>0</v>
      </c>
      <c r="F71" s="28">
        <f t="shared" si="34"/>
        <v>0</v>
      </c>
      <c r="G71" s="28">
        <f t="shared" si="34"/>
        <v>0</v>
      </c>
      <c r="H71" s="28">
        <f t="shared" si="34"/>
        <v>0</v>
      </c>
      <c r="I71" s="28">
        <f t="shared" si="34"/>
        <v>0</v>
      </c>
      <c r="J71" s="28">
        <f t="shared" si="34"/>
        <v>0</v>
      </c>
      <c r="K71" s="42">
        <f t="shared" si="34"/>
        <v>0</v>
      </c>
      <c r="L71" s="52">
        <f t="shared" si="6"/>
        <v>0</v>
      </c>
      <c r="M71" s="32"/>
      <c r="N71" s="32"/>
    </row>
    <row r="72" spans="1:15" ht="30.75" customHeight="1">
      <c r="A72" s="124"/>
      <c r="B72" s="127"/>
      <c r="C72" s="15" t="s">
        <v>16</v>
      </c>
      <c r="D72" s="28">
        <f t="shared" ref="D72:N72" si="35">D78+D84+D90+D98+D106+D114+D125+D136</f>
        <v>3475.3</v>
      </c>
      <c r="E72" s="31">
        <f t="shared" si="35"/>
        <v>679.6</v>
      </c>
      <c r="F72" s="28">
        <f t="shared" si="35"/>
        <v>753.7</v>
      </c>
      <c r="G72" s="28">
        <f t="shared" si="35"/>
        <v>432.8</v>
      </c>
      <c r="H72" s="28">
        <f t="shared" si="35"/>
        <v>411.9</v>
      </c>
      <c r="I72" s="28">
        <f>I78+I80+I86+I102</f>
        <v>344.4</v>
      </c>
      <c r="J72" s="28">
        <f>J78+J80+J86+J102</f>
        <v>352.1</v>
      </c>
      <c r="K72" s="42">
        <f t="shared" si="35"/>
        <v>272.3</v>
      </c>
      <c r="L72" s="28">
        <f>L78+L84+L90+L98+L106+L114+L125+L136</f>
        <v>472.50000000000006</v>
      </c>
      <c r="M72" s="28">
        <f t="shared" si="35"/>
        <v>326</v>
      </c>
      <c r="N72" s="28">
        <f t="shared" si="35"/>
        <v>223</v>
      </c>
      <c r="O72" s="10"/>
    </row>
    <row r="73" spans="1:15" ht="72" customHeight="1">
      <c r="A73" s="125"/>
      <c r="B73" s="128"/>
      <c r="C73" s="15" t="s">
        <v>22</v>
      </c>
      <c r="D73" s="28">
        <f t="shared" ref="D73:K73" si="36">D79+D85+D91+D99+D107+D115+D126+D137</f>
        <v>0</v>
      </c>
      <c r="E73" s="28">
        <f t="shared" si="36"/>
        <v>0</v>
      </c>
      <c r="F73" s="28">
        <f t="shared" si="36"/>
        <v>0</v>
      </c>
      <c r="G73" s="28">
        <f t="shared" si="36"/>
        <v>0</v>
      </c>
      <c r="H73" s="28">
        <f t="shared" si="36"/>
        <v>0</v>
      </c>
      <c r="I73" s="28">
        <f t="shared" si="36"/>
        <v>0</v>
      </c>
      <c r="J73" s="28">
        <f t="shared" si="36"/>
        <v>0</v>
      </c>
      <c r="K73" s="42">
        <f t="shared" si="36"/>
        <v>167</v>
      </c>
      <c r="L73" s="52">
        <f t="shared" si="6"/>
        <v>167</v>
      </c>
      <c r="M73" s="32"/>
      <c r="N73" s="32"/>
      <c r="O73" s="10"/>
    </row>
    <row r="74" spans="1:15" ht="45.75" customHeight="1">
      <c r="A74" s="96" t="s">
        <v>51</v>
      </c>
      <c r="B74" s="96" t="s">
        <v>38</v>
      </c>
      <c r="C74" s="13" t="s">
        <v>3</v>
      </c>
      <c r="D74" s="32">
        <f t="shared" ref="D74:N74" si="37">SUM(D75:D79)</f>
        <v>2959.6</v>
      </c>
      <c r="E74" s="33">
        <f t="shared" si="37"/>
        <v>553.1</v>
      </c>
      <c r="F74" s="32">
        <f t="shared" si="37"/>
        <v>673.2</v>
      </c>
      <c r="G74" s="32">
        <f t="shared" si="37"/>
        <v>375.2</v>
      </c>
      <c r="H74" s="32">
        <f t="shared" si="37"/>
        <v>404.5</v>
      </c>
      <c r="I74" s="32">
        <f t="shared" si="37"/>
        <v>303</v>
      </c>
      <c r="J74" s="32">
        <f t="shared" si="37"/>
        <v>217.5</v>
      </c>
      <c r="K74" s="44">
        <f t="shared" si="37"/>
        <v>204.6</v>
      </c>
      <c r="L74" s="32">
        <f t="shared" si="37"/>
        <v>228.5</v>
      </c>
      <c r="M74" s="32">
        <f t="shared" si="37"/>
        <v>257</v>
      </c>
      <c r="N74" s="32">
        <f t="shared" si="37"/>
        <v>208</v>
      </c>
      <c r="O74" s="10">
        <f>O78</f>
        <v>154.30000000000001</v>
      </c>
    </row>
    <row r="75" spans="1:15" ht="31.5" hidden="1">
      <c r="A75" s="97"/>
      <c r="B75" s="111"/>
      <c r="C75" s="14" t="s">
        <v>7</v>
      </c>
      <c r="D75" s="35"/>
      <c r="E75" s="35"/>
      <c r="F75" s="35"/>
      <c r="G75" s="35"/>
      <c r="H75" s="35"/>
      <c r="I75" s="35"/>
      <c r="J75" s="35"/>
      <c r="K75" s="46"/>
      <c r="L75" s="52">
        <f t="shared" si="6"/>
        <v>0</v>
      </c>
      <c r="M75" s="32"/>
      <c r="N75" s="32"/>
    </row>
    <row r="76" spans="1:15" ht="20.25" hidden="1" customHeight="1">
      <c r="A76" s="97"/>
      <c r="B76" s="111"/>
      <c r="C76" s="15" t="s">
        <v>8</v>
      </c>
      <c r="D76" s="35"/>
      <c r="E76" s="35"/>
      <c r="F76" s="35"/>
      <c r="G76" s="35"/>
      <c r="H76" s="35"/>
      <c r="I76" s="35"/>
      <c r="J76" s="35"/>
      <c r="K76" s="46"/>
      <c r="L76" s="52">
        <f t="shared" si="6"/>
        <v>0</v>
      </c>
      <c r="M76" s="32"/>
      <c r="N76" s="32"/>
    </row>
    <row r="77" spans="1:15" ht="15.75" hidden="1" customHeight="1">
      <c r="A77" s="97"/>
      <c r="B77" s="111"/>
      <c r="C77" s="15" t="s">
        <v>21</v>
      </c>
      <c r="D77" s="34"/>
      <c r="E77" s="34"/>
      <c r="F77" s="34"/>
      <c r="G77" s="34"/>
      <c r="H77" s="34"/>
      <c r="I77" s="34"/>
      <c r="J77" s="34"/>
      <c r="K77" s="45"/>
      <c r="L77" s="52">
        <f t="shared" si="6"/>
        <v>0</v>
      </c>
      <c r="M77" s="32"/>
      <c r="N77" s="32"/>
    </row>
    <row r="78" spans="1:15" ht="12.75" customHeight="1">
      <c r="A78" s="97"/>
      <c r="B78" s="111"/>
      <c r="C78" s="15" t="s">
        <v>16</v>
      </c>
      <c r="D78" s="34">
        <f>SUM(E78:L78)</f>
        <v>2959.6</v>
      </c>
      <c r="E78" s="34">
        <v>553.1</v>
      </c>
      <c r="F78" s="34">
        <v>673.2</v>
      </c>
      <c r="G78" s="34">
        <v>375.2</v>
      </c>
      <c r="H78" s="34">
        <v>404.5</v>
      </c>
      <c r="I78" s="34">
        <v>303</v>
      </c>
      <c r="J78" s="34">
        <v>217.5</v>
      </c>
      <c r="K78" s="45">
        <v>204.6</v>
      </c>
      <c r="L78" s="34">
        <f>224.2+4.3</f>
        <v>228.5</v>
      </c>
      <c r="M78" s="34">
        <v>257</v>
      </c>
      <c r="N78" s="34">
        <v>208</v>
      </c>
      <c r="O78" s="10">
        <v>154.30000000000001</v>
      </c>
    </row>
    <row r="79" spans="1:15" ht="126" hidden="1">
      <c r="A79" s="99"/>
      <c r="B79" s="122"/>
      <c r="C79" s="15" t="s">
        <v>22</v>
      </c>
      <c r="D79" s="35"/>
      <c r="E79" s="35"/>
      <c r="F79" s="35"/>
      <c r="G79" s="35"/>
      <c r="H79" s="35"/>
      <c r="I79" s="35"/>
      <c r="J79" s="35"/>
      <c r="K79" s="46"/>
      <c r="L79" s="52">
        <f t="shared" ref="L79:L137" si="38">SUM(D79:K79)</f>
        <v>0</v>
      </c>
      <c r="M79" s="32"/>
      <c r="N79" s="32"/>
    </row>
    <row r="80" spans="1:15" ht="18.75" customHeight="1">
      <c r="A80" s="96" t="s">
        <v>52</v>
      </c>
      <c r="B80" s="96" t="s">
        <v>39</v>
      </c>
      <c r="C80" s="13" t="s">
        <v>3</v>
      </c>
      <c r="D80" s="32">
        <f t="shared" ref="D80:L80" si="39">SUM(D81:D85)</f>
        <v>31.8</v>
      </c>
      <c r="E80" s="32">
        <f t="shared" si="39"/>
        <v>0</v>
      </c>
      <c r="F80" s="32">
        <f t="shared" si="39"/>
        <v>0</v>
      </c>
      <c r="G80" s="32">
        <f t="shared" si="39"/>
        <v>0</v>
      </c>
      <c r="H80" s="32">
        <f t="shared" si="39"/>
        <v>3.5</v>
      </c>
      <c r="I80" s="32">
        <f t="shared" si="39"/>
        <v>0</v>
      </c>
      <c r="J80" s="32">
        <f t="shared" si="39"/>
        <v>28.3</v>
      </c>
      <c r="K80" s="44">
        <f t="shared" si="39"/>
        <v>0</v>
      </c>
      <c r="L80" s="32">
        <f t="shared" si="39"/>
        <v>0</v>
      </c>
      <c r="M80" s="32"/>
      <c r="N80" s="32"/>
      <c r="O80" s="10"/>
    </row>
    <row r="81" spans="1:15" ht="1.5" hidden="1" customHeight="1">
      <c r="A81" s="97"/>
      <c r="B81" s="97"/>
      <c r="C81" s="16" t="s">
        <v>7</v>
      </c>
      <c r="D81" s="35">
        <v>0</v>
      </c>
      <c r="E81" s="35">
        <v>0</v>
      </c>
      <c r="F81" s="35">
        <v>0</v>
      </c>
      <c r="G81" s="35">
        <v>0</v>
      </c>
      <c r="H81" s="35">
        <v>0</v>
      </c>
      <c r="I81" s="35">
        <v>0</v>
      </c>
      <c r="J81" s="35">
        <v>0</v>
      </c>
      <c r="K81" s="46">
        <v>0</v>
      </c>
      <c r="L81" s="52">
        <f t="shared" si="38"/>
        <v>0</v>
      </c>
      <c r="M81" s="32"/>
      <c r="N81" s="32"/>
    </row>
    <row r="82" spans="1:15" ht="18" hidden="1" customHeight="1">
      <c r="A82" s="97"/>
      <c r="B82" s="97"/>
      <c r="C82" s="17" t="s">
        <v>8</v>
      </c>
      <c r="D82" s="35">
        <v>0</v>
      </c>
      <c r="E82" s="35">
        <v>0</v>
      </c>
      <c r="F82" s="35">
        <v>0</v>
      </c>
      <c r="G82" s="35">
        <v>0</v>
      </c>
      <c r="H82" s="35">
        <v>0</v>
      </c>
      <c r="I82" s="35">
        <v>0</v>
      </c>
      <c r="J82" s="35">
        <v>0</v>
      </c>
      <c r="K82" s="46">
        <v>0</v>
      </c>
      <c r="L82" s="52">
        <f t="shared" si="38"/>
        <v>0</v>
      </c>
      <c r="M82" s="32"/>
      <c r="N82" s="32"/>
    </row>
    <row r="83" spans="1:15" ht="21" hidden="1" customHeight="1">
      <c r="A83" s="97"/>
      <c r="B83" s="97"/>
      <c r="C83" s="17" t="s">
        <v>21</v>
      </c>
      <c r="D83" s="35">
        <v>0</v>
      </c>
      <c r="E83" s="35">
        <v>0</v>
      </c>
      <c r="F83" s="35">
        <v>0</v>
      </c>
      <c r="G83" s="35">
        <v>0</v>
      </c>
      <c r="H83" s="35">
        <v>0</v>
      </c>
      <c r="I83" s="35">
        <v>0</v>
      </c>
      <c r="J83" s="35">
        <v>0</v>
      </c>
      <c r="K83" s="46">
        <v>0</v>
      </c>
      <c r="L83" s="52">
        <f t="shared" si="38"/>
        <v>0</v>
      </c>
      <c r="M83" s="32"/>
      <c r="N83" s="32"/>
    </row>
    <row r="84" spans="1:15" ht="53.25" customHeight="1">
      <c r="A84" s="97"/>
      <c r="B84" s="97"/>
      <c r="C84" s="15" t="s">
        <v>16</v>
      </c>
      <c r="D84" s="35">
        <f>SUM(E84:K84)</f>
        <v>31.8</v>
      </c>
      <c r="E84" s="35"/>
      <c r="F84" s="35"/>
      <c r="G84" s="35"/>
      <c r="H84" s="35">
        <v>3.5</v>
      </c>
      <c r="I84" s="35"/>
      <c r="J84" s="35">
        <v>28.3</v>
      </c>
      <c r="K84" s="46"/>
      <c r="L84" s="35">
        <v>0</v>
      </c>
      <c r="M84" s="35"/>
      <c r="N84" s="35"/>
      <c r="O84" s="10"/>
    </row>
    <row r="85" spans="1:15" ht="17.25" hidden="1" customHeight="1">
      <c r="A85" s="99"/>
      <c r="B85" s="99"/>
      <c r="C85" s="17" t="s">
        <v>22</v>
      </c>
      <c r="D85" s="35">
        <v>0</v>
      </c>
      <c r="E85" s="35">
        <v>0</v>
      </c>
      <c r="F85" s="35">
        <v>0</v>
      </c>
      <c r="G85" s="35">
        <v>0</v>
      </c>
      <c r="H85" s="35">
        <v>0</v>
      </c>
      <c r="I85" s="35">
        <v>0</v>
      </c>
      <c r="J85" s="35">
        <v>0</v>
      </c>
      <c r="K85" s="46">
        <v>0</v>
      </c>
      <c r="L85" s="52">
        <f t="shared" si="38"/>
        <v>0</v>
      </c>
      <c r="M85" s="32"/>
      <c r="N85" s="32"/>
    </row>
    <row r="86" spans="1:15" ht="17.25" hidden="1" customHeight="1">
      <c r="A86" s="96" t="s">
        <v>17</v>
      </c>
      <c r="B86" s="98" t="s">
        <v>40</v>
      </c>
      <c r="C86" s="18" t="s">
        <v>3</v>
      </c>
      <c r="D86" s="32">
        <f t="shared" ref="D86:L86" si="40">SUM(D87:D91)</f>
        <v>184</v>
      </c>
      <c r="E86" s="32">
        <f t="shared" si="40"/>
        <v>74.5</v>
      </c>
      <c r="F86" s="32">
        <f t="shared" si="40"/>
        <v>35.4</v>
      </c>
      <c r="G86" s="32">
        <f t="shared" si="40"/>
        <v>37.1</v>
      </c>
      <c r="H86" s="32">
        <f t="shared" si="40"/>
        <v>0</v>
      </c>
      <c r="I86" s="32">
        <f t="shared" si="40"/>
        <v>37</v>
      </c>
      <c r="J86" s="32">
        <f t="shared" si="40"/>
        <v>0</v>
      </c>
      <c r="K86" s="44">
        <f t="shared" si="40"/>
        <v>0</v>
      </c>
      <c r="L86" s="32">
        <f t="shared" si="40"/>
        <v>0</v>
      </c>
      <c r="M86" s="32"/>
      <c r="N86" s="32"/>
    </row>
    <row r="87" spans="1:15" ht="18" hidden="1" customHeight="1">
      <c r="A87" s="97"/>
      <c r="B87" s="98"/>
      <c r="C87" s="16" t="s">
        <v>7</v>
      </c>
      <c r="D87" s="35">
        <v>0</v>
      </c>
      <c r="E87" s="35">
        <v>0</v>
      </c>
      <c r="F87" s="35">
        <v>0</v>
      </c>
      <c r="G87" s="35">
        <v>0</v>
      </c>
      <c r="H87" s="35">
        <v>0</v>
      </c>
      <c r="I87" s="35">
        <v>0</v>
      </c>
      <c r="J87" s="35">
        <v>0</v>
      </c>
      <c r="K87" s="46">
        <v>0</v>
      </c>
      <c r="L87" s="52">
        <f t="shared" si="38"/>
        <v>0</v>
      </c>
      <c r="M87" s="32"/>
      <c r="N87" s="32"/>
    </row>
    <row r="88" spans="1:15" ht="20.25" hidden="1" customHeight="1">
      <c r="A88" s="97"/>
      <c r="B88" s="98"/>
      <c r="C88" s="17" t="s">
        <v>8</v>
      </c>
      <c r="D88" s="35">
        <v>0</v>
      </c>
      <c r="E88" s="35">
        <v>0</v>
      </c>
      <c r="F88" s="35">
        <v>0</v>
      </c>
      <c r="G88" s="35">
        <v>0</v>
      </c>
      <c r="H88" s="35">
        <v>0</v>
      </c>
      <c r="I88" s="35">
        <v>0</v>
      </c>
      <c r="J88" s="35">
        <v>0</v>
      </c>
      <c r="K88" s="46">
        <v>0</v>
      </c>
      <c r="L88" s="52">
        <f t="shared" si="38"/>
        <v>0</v>
      </c>
      <c r="M88" s="32"/>
      <c r="N88" s="32"/>
    </row>
    <row r="89" spans="1:15" ht="17.25" hidden="1" customHeight="1">
      <c r="A89" s="97"/>
      <c r="B89" s="98"/>
      <c r="C89" s="17" t="s">
        <v>21</v>
      </c>
      <c r="D89" s="35">
        <v>0</v>
      </c>
      <c r="E89" s="35">
        <v>0</v>
      </c>
      <c r="F89" s="35">
        <v>0</v>
      </c>
      <c r="G89" s="35">
        <v>0</v>
      </c>
      <c r="H89" s="35">
        <v>0</v>
      </c>
      <c r="I89" s="35">
        <v>0</v>
      </c>
      <c r="J89" s="35">
        <v>0</v>
      </c>
      <c r="K89" s="46">
        <v>0</v>
      </c>
      <c r="L89" s="52">
        <f t="shared" si="38"/>
        <v>0</v>
      </c>
      <c r="M89" s="32"/>
      <c r="N89" s="32"/>
    </row>
    <row r="90" spans="1:15" ht="35.25" hidden="1" customHeight="1">
      <c r="A90" s="97"/>
      <c r="B90" s="98"/>
      <c r="C90" s="15" t="s">
        <v>16</v>
      </c>
      <c r="D90" s="36">
        <f>SUM(E90:K90)</f>
        <v>184</v>
      </c>
      <c r="E90" s="36">
        <v>74.5</v>
      </c>
      <c r="F90" s="36">
        <v>35.4</v>
      </c>
      <c r="G90" s="36">
        <v>37.1</v>
      </c>
      <c r="H90" s="36"/>
      <c r="I90" s="36">
        <v>37</v>
      </c>
      <c r="J90" s="36"/>
      <c r="K90" s="47">
        <v>0</v>
      </c>
      <c r="L90" s="35">
        <v>0</v>
      </c>
      <c r="M90" s="35">
        <v>0</v>
      </c>
      <c r="N90" s="35">
        <v>0</v>
      </c>
    </row>
    <row r="91" spans="1:15" ht="33" hidden="1" customHeight="1">
      <c r="A91" s="97"/>
      <c r="B91" s="98"/>
      <c r="C91" s="108" t="s">
        <v>22</v>
      </c>
      <c r="D91" s="105">
        <v>0</v>
      </c>
      <c r="E91" s="105">
        <v>0</v>
      </c>
      <c r="F91" s="105">
        <v>0</v>
      </c>
      <c r="G91" s="105">
        <v>0</v>
      </c>
      <c r="H91" s="105">
        <v>0</v>
      </c>
      <c r="I91" s="105">
        <v>0</v>
      </c>
      <c r="J91" s="105">
        <v>0</v>
      </c>
      <c r="K91" s="104">
        <v>0</v>
      </c>
      <c r="L91" s="52">
        <f t="shared" si="38"/>
        <v>0</v>
      </c>
      <c r="M91" s="32"/>
      <c r="N91" s="32"/>
    </row>
    <row r="92" spans="1:15" ht="15.75" hidden="1" customHeight="1">
      <c r="A92" s="97"/>
      <c r="B92" s="98"/>
      <c r="C92" s="109"/>
      <c r="D92" s="106"/>
      <c r="E92" s="106"/>
      <c r="F92" s="106"/>
      <c r="G92" s="106"/>
      <c r="H92" s="106"/>
      <c r="I92" s="106"/>
      <c r="J92" s="106"/>
      <c r="K92" s="92"/>
      <c r="L92" s="52">
        <f t="shared" si="38"/>
        <v>0</v>
      </c>
      <c r="M92" s="32"/>
      <c r="N92" s="32"/>
    </row>
    <row r="93" spans="1:15" ht="15" hidden="1" customHeight="1">
      <c r="A93" s="99"/>
      <c r="B93" s="96"/>
      <c r="C93" s="130"/>
      <c r="D93" s="107"/>
      <c r="E93" s="107"/>
      <c r="F93" s="107"/>
      <c r="G93" s="107"/>
      <c r="H93" s="107"/>
      <c r="I93" s="107"/>
      <c r="J93" s="107"/>
      <c r="K93" s="93"/>
      <c r="L93" s="52">
        <f t="shared" si="38"/>
        <v>0</v>
      </c>
      <c r="M93" s="32"/>
      <c r="N93" s="32"/>
    </row>
    <row r="94" spans="1:15" ht="20.25" hidden="1" customHeight="1">
      <c r="A94" s="96" t="s">
        <v>18</v>
      </c>
      <c r="B94" s="110" t="s">
        <v>19</v>
      </c>
      <c r="C94" s="18" t="s">
        <v>3</v>
      </c>
      <c r="D94" s="32">
        <f t="shared" ref="D94:K94" si="41">SUM(D95:D99)</f>
        <v>0</v>
      </c>
      <c r="E94" s="32">
        <f t="shared" si="41"/>
        <v>0</v>
      </c>
      <c r="F94" s="32">
        <f t="shared" si="41"/>
        <v>0</v>
      </c>
      <c r="G94" s="32">
        <f t="shared" si="41"/>
        <v>0</v>
      </c>
      <c r="H94" s="32">
        <f t="shared" si="41"/>
        <v>0</v>
      </c>
      <c r="I94" s="32">
        <f t="shared" si="41"/>
        <v>0</v>
      </c>
      <c r="J94" s="32">
        <f t="shared" si="41"/>
        <v>0</v>
      </c>
      <c r="K94" s="44">
        <f t="shared" si="41"/>
        <v>0</v>
      </c>
      <c r="L94" s="52">
        <f t="shared" si="38"/>
        <v>0</v>
      </c>
      <c r="M94" s="32"/>
      <c r="N94" s="32"/>
    </row>
    <row r="95" spans="1:15" ht="31.5" hidden="1">
      <c r="A95" s="97"/>
      <c r="B95" s="111"/>
      <c r="C95" s="16" t="s">
        <v>7</v>
      </c>
      <c r="D95" s="35">
        <v>0</v>
      </c>
      <c r="E95" s="35">
        <v>0</v>
      </c>
      <c r="F95" s="35">
        <v>0</v>
      </c>
      <c r="G95" s="35">
        <v>0</v>
      </c>
      <c r="H95" s="35">
        <v>0</v>
      </c>
      <c r="I95" s="35">
        <v>0</v>
      </c>
      <c r="J95" s="35">
        <v>0</v>
      </c>
      <c r="K95" s="46">
        <v>0</v>
      </c>
      <c r="L95" s="52">
        <f t="shared" si="38"/>
        <v>0</v>
      </c>
      <c r="M95" s="32"/>
      <c r="N95" s="32"/>
    </row>
    <row r="96" spans="1:15" ht="20.25" hidden="1" customHeight="1">
      <c r="A96" s="97"/>
      <c r="B96" s="111"/>
      <c r="C96" s="17" t="s">
        <v>8</v>
      </c>
      <c r="D96" s="35">
        <v>0</v>
      </c>
      <c r="E96" s="35">
        <v>0</v>
      </c>
      <c r="F96" s="35">
        <v>0</v>
      </c>
      <c r="G96" s="35">
        <v>0</v>
      </c>
      <c r="H96" s="35">
        <v>0</v>
      </c>
      <c r="I96" s="35">
        <v>0</v>
      </c>
      <c r="J96" s="35">
        <v>0</v>
      </c>
      <c r="K96" s="46">
        <v>0</v>
      </c>
      <c r="L96" s="52">
        <f t="shared" si="38"/>
        <v>0</v>
      </c>
      <c r="M96" s="32"/>
      <c r="N96" s="32"/>
    </row>
    <row r="97" spans="1:15" ht="24.75" hidden="1" customHeight="1">
      <c r="A97" s="97"/>
      <c r="B97" s="111"/>
      <c r="C97" s="17" t="s">
        <v>21</v>
      </c>
      <c r="D97" s="34"/>
      <c r="E97" s="34"/>
      <c r="F97" s="34"/>
      <c r="G97" s="34"/>
      <c r="H97" s="34"/>
      <c r="I97" s="34"/>
      <c r="J97" s="34"/>
      <c r="K97" s="45"/>
      <c r="L97" s="52">
        <f t="shared" si="38"/>
        <v>0</v>
      </c>
      <c r="M97" s="32"/>
      <c r="N97" s="32"/>
    </row>
    <row r="98" spans="1:15" ht="24.75" hidden="1" customHeight="1">
      <c r="A98" s="97"/>
      <c r="B98" s="111"/>
      <c r="C98" s="15" t="s">
        <v>16</v>
      </c>
      <c r="D98" s="34"/>
      <c r="E98" s="34"/>
      <c r="F98" s="34"/>
      <c r="G98" s="34"/>
      <c r="H98" s="34"/>
      <c r="I98" s="34"/>
      <c r="J98" s="34"/>
      <c r="K98" s="45"/>
      <c r="L98" s="52">
        <f t="shared" si="38"/>
        <v>0</v>
      </c>
      <c r="M98" s="32"/>
      <c r="N98" s="32"/>
    </row>
    <row r="99" spans="1:15" ht="15.75" hidden="1" customHeight="1">
      <c r="A99" s="97"/>
      <c r="B99" s="111"/>
      <c r="C99" s="108" t="s">
        <v>22</v>
      </c>
      <c r="D99" s="91">
        <v>0</v>
      </c>
      <c r="E99" s="91">
        <v>0</v>
      </c>
      <c r="F99" s="91">
        <v>0</v>
      </c>
      <c r="G99" s="91">
        <v>0</v>
      </c>
      <c r="H99" s="91">
        <v>0</v>
      </c>
      <c r="I99" s="91">
        <v>0</v>
      </c>
      <c r="J99" s="91">
        <v>0</v>
      </c>
      <c r="K99" s="103">
        <v>0</v>
      </c>
      <c r="L99" s="52">
        <f t="shared" si="38"/>
        <v>0</v>
      </c>
      <c r="M99" s="32"/>
      <c r="N99" s="32"/>
    </row>
    <row r="100" spans="1:15" ht="15.75" hidden="1" customHeight="1">
      <c r="A100" s="97"/>
      <c r="B100" s="111"/>
      <c r="C100" s="109"/>
      <c r="D100" s="91"/>
      <c r="E100" s="91"/>
      <c r="F100" s="91"/>
      <c r="G100" s="91"/>
      <c r="H100" s="91"/>
      <c r="I100" s="91"/>
      <c r="J100" s="91"/>
      <c r="K100" s="103"/>
      <c r="L100" s="52">
        <f t="shared" si="38"/>
        <v>0</v>
      </c>
      <c r="M100" s="32"/>
      <c r="N100" s="32"/>
    </row>
    <row r="101" spans="1:15" ht="29.25" hidden="1" customHeight="1">
      <c r="A101" s="97"/>
      <c r="B101" s="111"/>
      <c r="C101" s="101"/>
      <c r="D101" s="105"/>
      <c r="E101" s="105"/>
      <c r="F101" s="105"/>
      <c r="G101" s="105"/>
      <c r="H101" s="105"/>
      <c r="I101" s="105"/>
      <c r="J101" s="105"/>
      <c r="K101" s="104"/>
      <c r="L101" s="52">
        <f t="shared" si="38"/>
        <v>0</v>
      </c>
      <c r="M101" s="32"/>
      <c r="N101" s="32"/>
    </row>
    <row r="102" spans="1:15" ht="31.5" customHeight="1">
      <c r="A102" s="98" t="s">
        <v>53</v>
      </c>
      <c r="B102" s="98" t="s">
        <v>41</v>
      </c>
      <c r="C102" s="23" t="s">
        <v>3</v>
      </c>
      <c r="D102" s="32">
        <f t="shared" ref="D102:L102" si="42">SUM(D103:D107)</f>
        <v>299.89999999999998</v>
      </c>
      <c r="E102" s="32">
        <f t="shared" si="42"/>
        <v>52</v>
      </c>
      <c r="F102" s="32">
        <f t="shared" si="42"/>
        <v>45.1</v>
      </c>
      <c r="G102" s="32">
        <f t="shared" si="42"/>
        <v>20.5</v>
      </c>
      <c r="H102" s="32">
        <f t="shared" si="42"/>
        <v>3.9</v>
      </c>
      <c r="I102" s="32">
        <f t="shared" si="42"/>
        <v>4.4000000000000004</v>
      </c>
      <c r="J102" s="32">
        <f t="shared" si="42"/>
        <v>106.3</v>
      </c>
      <c r="K102" s="44">
        <v>57.7</v>
      </c>
      <c r="L102" s="32">
        <f t="shared" si="42"/>
        <v>38.299999999999997</v>
      </c>
      <c r="M102" s="32">
        <f>M106</f>
        <v>54</v>
      </c>
      <c r="N102" s="32"/>
      <c r="O102" s="10"/>
    </row>
    <row r="103" spans="1:15" ht="31.5" hidden="1">
      <c r="A103" s="97"/>
      <c r="B103" s="97"/>
      <c r="C103" s="22" t="s">
        <v>7</v>
      </c>
      <c r="D103" s="55">
        <v>0</v>
      </c>
      <c r="E103" s="55">
        <v>0</v>
      </c>
      <c r="F103" s="55">
        <v>0</v>
      </c>
      <c r="G103" s="55">
        <v>0</v>
      </c>
      <c r="H103" s="55">
        <v>0</v>
      </c>
      <c r="I103" s="55">
        <v>0</v>
      </c>
      <c r="J103" s="55">
        <v>0</v>
      </c>
      <c r="K103" s="58">
        <v>0</v>
      </c>
      <c r="L103" s="52">
        <f t="shared" si="38"/>
        <v>0</v>
      </c>
      <c r="M103" s="32"/>
      <c r="N103" s="32"/>
    </row>
    <row r="104" spans="1:15" ht="31.5" hidden="1">
      <c r="A104" s="97"/>
      <c r="B104" s="97"/>
      <c r="C104" s="15" t="s">
        <v>8</v>
      </c>
      <c r="D104" s="35">
        <v>0</v>
      </c>
      <c r="E104" s="35">
        <v>0</v>
      </c>
      <c r="F104" s="35">
        <v>0</v>
      </c>
      <c r="G104" s="35">
        <v>0</v>
      </c>
      <c r="H104" s="35">
        <v>0</v>
      </c>
      <c r="I104" s="35">
        <v>0</v>
      </c>
      <c r="J104" s="35">
        <v>0</v>
      </c>
      <c r="K104" s="46">
        <v>0</v>
      </c>
      <c r="L104" s="52">
        <f t="shared" si="38"/>
        <v>0</v>
      </c>
      <c r="M104" s="32"/>
      <c r="N104" s="32"/>
    </row>
    <row r="105" spans="1:15" ht="31.5" hidden="1">
      <c r="A105" s="97"/>
      <c r="B105" s="97"/>
      <c r="C105" s="21" t="s">
        <v>21</v>
      </c>
      <c r="D105" s="36">
        <v>0</v>
      </c>
      <c r="E105" s="36">
        <v>0</v>
      </c>
      <c r="F105" s="36">
        <v>0</v>
      </c>
      <c r="G105" s="36">
        <v>0</v>
      </c>
      <c r="H105" s="36">
        <v>0</v>
      </c>
      <c r="I105" s="36">
        <v>0</v>
      </c>
      <c r="J105" s="36">
        <v>0</v>
      </c>
      <c r="K105" s="47">
        <v>0</v>
      </c>
      <c r="L105" s="52">
        <f t="shared" si="38"/>
        <v>0</v>
      </c>
      <c r="M105" s="32"/>
      <c r="N105" s="32"/>
    </row>
    <row r="106" spans="1:15" ht="48" customHeight="1">
      <c r="A106" s="98"/>
      <c r="B106" s="98"/>
      <c r="C106" s="24" t="s">
        <v>16</v>
      </c>
      <c r="D106" s="35">
        <f>SUM(E106:K106)</f>
        <v>299.89999999999998</v>
      </c>
      <c r="E106" s="35">
        <v>52</v>
      </c>
      <c r="F106" s="35">
        <v>45.1</v>
      </c>
      <c r="G106" s="35">
        <v>20.5</v>
      </c>
      <c r="H106" s="35">
        <v>3.9</v>
      </c>
      <c r="I106" s="35">
        <v>4.4000000000000004</v>
      </c>
      <c r="J106" s="35">
        <v>106.3</v>
      </c>
      <c r="K106" s="46">
        <v>67.7</v>
      </c>
      <c r="L106" s="35">
        <v>38.299999999999997</v>
      </c>
      <c r="M106" s="35">
        <v>54</v>
      </c>
      <c r="N106" s="35"/>
      <c r="O106" s="10"/>
    </row>
    <row r="107" spans="1:15" ht="15.75" hidden="1" customHeight="1">
      <c r="A107" s="97"/>
      <c r="B107" s="97"/>
      <c r="C107" s="101" t="s">
        <v>22</v>
      </c>
      <c r="D107" s="106">
        <v>0</v>
      </c>
      <c r="E107" s="106">
        <v>0</v>
      </c>
      <c r="F107" s="106">
        <v>0</v>
      </c>
      <c r="G107" s="106">
        <v>0</v>
      </c>
      <c r="H107" s="106">
        <v>0</v>
      </c>
      <c r="I107" s="106">
        <v>0</v>
      </c>
      <c r="J107" s="106">
        <v>0</v>
      </c>
      <c r="K107" s="92">
        <v>0</v>
      </c>
      <c r="L107" s="92"/>
      <c r="M107" s="92"/>
      <c r="N107" s="92">
        <v>0</v>
      </c>
    </row>
    <row r="108" spans="1:15">
      <c r="A108" s="97"/>
      <c r="B108" s="97"/>
      <c r="C108" s="101"/>
      <c r="D108" s="106"/>
      <c r="E108" s="106"/>
      <c r="F108" s="106"/>
      <c r="G108" s="106"/>
      <c r="H108" s="106"/>
      <c r="I108" s="106"/>
      <c r="J108" s="106"/>
      <c r="K108" s="92"/>
      <c r="L108" s="92"/>
      <c r="M108" s="92"/>
      <c r="N108" s="92"/>
      <c r="O108" s="80"/>
    </row>
    <row r="109" spans="1:15" ht="31.5" customHeight="1">
      <c r="A109" s="99"/>
      <c r="B109" s="99"/>
      <c r="C109" s="102"/>
      <c r="D109" s="107"/>
      <c r="E109" s="107"/>
      <c r="F109" s="107"/>
      <c r="G109" s="107"/>
      <c r="H109" s="107"/>
      <c r="I109" s="107"/>
      <c r="J109" s="107"/>
      <c r="K109" s="93"/>
      <c r="L109" s="93"/>
      <c r="M109" s="93"/>
      <c r="N109" s="93"/>
      <c r="O109" s="81"/>
    </row>
    <row r="110" spans="1:15" ht="22.5" hidden="1" customHeight="1">
      <c r="A110" s="96" t="s">
        <v>54</v>
      </c>
      <c r="B110" s="96" t="s">
        <v>42</v>
      </c>
      <c r="C110" s="13" t="s">
        <v>3</v>
      </c>
      <c r="D110" s="32">
        <f t="shared" ref="D110:N110" si="43">SUM(D111:D115)</f>
        <v>0</v>
      </c>
      <c r="E110" s="32">
        <f t="shared" si="43"/>
        <v>0</v>
      </c>
      <c r="F110" s="32">
        <f t="shared" si="43"/>
        <v>0</v>
      </c>
      <c r="G110" s="32">
        <f t="shared" si="43"/>
        <v>0</v>
      </c>
      <c r="H110" s="32">
        <f t="shared" si="43"/>
        <v>0</v>
      </c>
      <c r="I110" s="32">
        <f t="shared" si="43"/>
        <v>0</v>
      </c>
      <c r="J110" s="32">
        <f t="shared" si="43"/>
        <v>0</v>
      </c>
      <c r="K110" s="44">
        <f t="shared" si="43"/>
        <v>167</v>
      </c>
      <c r="L110" s="44">
        <f t="shared" si="43"/>
        <v>0.5</v>
      </c>
      <c r="M110" s="44">
        <f t="shared" si="43"/>
        <v>3</v>
      </c>
      <c r="N110" s="44">
        <f t="shared" si="43"/>
        <v>0</v>
      </c>
    </row>
    <row r="111" spans="1:15" ht="31.5" hidden="1" customHeight="1">
      <c r="A111" s="97"/>
      <c r="B111" s="97"/>
      <c r="C111" s="14" t="s">
        <v>7</v>
      </c>
      <c r="D111" s="35">
        <v>0</v>
      </c>
      <c r="E111" s="35">
        <v>0</v>
      </c>
      <c r="F111" s="35">
        <v>0</v>
      </c>
      <c r="G111" s="35">
        <v>0</v>
      </c>
      <c r="H111" s="35">
        <v>0</v>
      </c>
      <c r="I111" s="35">
        <v>0</v>
      </c>
      <c r="J111" s="35">
        <v>0</v>
      </c>
      <c r="K111" s="46">
        <v>0</v>
      </c>
      <c r="L111" s="52">
        <f t="shared" si="38"/>
        <v>0</v>
      </c>
      <c r="M111" s="32"/>
      <c r="N111" s="32"/>
    </row>
    <row r="112" spans="1:15" ht="18.75" hidden="1" customHeight="1">
      <c r="A112" s="97"/>
      <c r="B112" s="97"/>
      <c r="C112" s="15" t="s">
        <v>8</v>
      </c>
      <c r="D112" s="35">
        <v>0</v>
      </c>
      <c r="E112" s="35">
        <v>0</v>
      </c>
      <c r="F112" s="35">
        <v>0</v>
      </c>
      <c r="G112" s="35">
        <v>0</v>
      </c>
      <c r="H112" s="35">
        <v>0</v>
      </c>
      <c r="I112" s="35">
        <v>0</v>
      </c>
      <c r="J112" s="35">
        <v>0</v>
      </c>
      <c r="K112" s="46">
        <v>0</v>
      </c>
      <c r="L112" s="52">
        <f t="shared" si="38"/>
        <v>0</v>
      </c>
      <c r="M112" s="32"/>
      <c r="N112" s="32"/>
    </row>
    <row r="113" spans="1:15" ht="19.5" hidden="1" customHeight="1">
      <c r="A113" s="97"/>
      <c r="B113" s="97"/>
      <c r="C113" s="15" t="s">
        <v>21</v>
      </c>
      <c r="D113" s="35">
        <v>0</v>
      </c>
      <c r="E113" s="35">
        <v>0</v>
      </c>
      <c r="F113" s="35">
        <v>0</v>
      </c>
      <c r="G113" s="35">
        <v>0</v>
      </c>
      <c r="H113" s="35">
        <v>0</v>
      </c>
      <c r="I113" s="35">
        <v>0</v>
      </c>
      <c r="J113" s="35">
        <v>0</v>
      </c>
      <c r="K113" s="46">
        <v>0</v>
      </c>
      <c r="L113" s="52">
        <f t="shared" si="38"/>
        <v>0</v>
      </c>
      <c r="M113" s="32"/>
      <c r="N113" s="32"/>
    </row>
    <row r="114" spans="1:15" ht="19.5" hidden="1" customHeight="1">
      <c r="A114" s="97"/>
      <c r="B114" s="97"/>
      <c r="C114" s="15" t="s">
        <v>16</v>
      </c>
      <c r="D114" s="35"/>
      <c r="E114" s="35"/>
      <c r="F114" s="35"/>
      <c r="G114" s="35"/>
      <c r="H114" s="35"/>
      <c r="I114" s="35"/>
      <c r="J114" s="35"/>
      <c r="K114" s="46"/>
      <c r="L114" s="52">
        <f t="shared" si="38"/>
        <v>0</v>
      </c>
      <c r="M114" s="32"/>
      <c r="N114" s="32"/>
    </row>
    <row r="115" spans="1:15" ht="11.25" customHeight="1">
      <c r="A115" s="97"/>
      <c r="B115" s="97"/>
      <c r="C115" s="100" t="s">
        <v>22</v>
      </c>
      <c r="D115" s="91">
        <v>0</v>
      </c>
      <c r="E115" s="91">
        <v>0</v>
      </c>
      <c r="F115" s="91">
        <v>0</v>
      </c>
      <c r="G115" s="91">
        <v>0</v>
      </c>
      <c r="H115" s="91">
        <v>0</v>
      </c>
      <c r="I115" s="91">
        <v>0</v>
      </c>
      <c r="J115" s="91">
        <v>0</v>
      </c>
      <c r="K115" s="103">
        <v>167</v>
      </c>
      <c r="L115" s="91">
        <v>0.5</v>
      </c>
      <c r="M115" s="91">
        <v>3</v>
      </c>
      <c r="N115" s="91"/>
      <c r="O115" s="80"/>
    </row>
    <row r="116" spans="1:15" ht="9.75" customHeight="1">
      <c r="A116" s="97"/>
      <c r="B116" s="97"/>
      <c r="C116" s="101"/>
      <c r="D116" s="91"/>
      <c r="E116" s="91"/>
      <c r="F116" s="91"/>
      <c r="G116" s="91"/>
      <c r="H116" s="91"/>
      <c r="I116" s="91"/>
      <c r="J116" s="91"/>
      <c r="K116" s="103"/>
      <c r="L116" s="91"/>
      <c r="M116" s="91"/>
      <c r="N116" s="91"/>
      <c r="O116" s="82"/>
    </row>
    <row r="117" spans="1:15" ht="12.75" customHeight="1">
      <c r="A117" s="97"/>
      <c r="B117" s="97"/>
      <c r="C117" s="101"/>
      <c r="D117" s="91"/>
      <c r="E117" s="91"/>
      <c r="F117" s="91"/>
      <c r="G117" s="91"/>
      <c r="H117" s="91"/>
      <c r="I117" s="91"/>
      <c r="J117" s="91"/>
      <c r="K117" s="103"/>
      <c r="L117" s="91"/>
      <c r="M117" s="91"/>
      <c r="N117" s="91"/>
      <c r="O117" s="82"/>
    </row>
    <row r="118" spans="1:15" ht="15.75" customHeight="1">
      <c r="A118" s="97"/>
      <c r="B118" s="97"/>
      <c r="C118" s="101"/>
      <c r="D118" s="91"/>
      <c r="E118" s="91"/>
      <c r="F118" s="91"/>
      <c r="G118" s="91"/>
      <c r="H118" s="91"/>
      <c r="I118" s="91"/>
      <c r="J118" s="91"/>
      <c r="K118" s="103"/>
      <c r="L118" s="91"/>
      <c r="M118" s="91"/>
      <c r="N118" s="91"/>
      <c r="O118" s="82"/>
    </row>
    <row r="119" spans="1:15" ht="12" customHeight="1">
      <c r="A119" s="97"/>
      <c r="B119" s="97"/>
      <c r="C119" s="101"/>
      <c r="D119" s="91"/>
      <c r="E119" s="91"/>
      <c r="F119" s="91"/>
      <c r="G119" s="91"/>
      <c r="H119" s="91"/>
      <c r="I119" s="91"/>
      <c r="J119" s="91"/>
      <c r="K119" s="103"/>
      <c r="L119" s="91"/>
      <c r="M119" s="91"/>
      <c r="N119" s="91"/>
      <c r="O119" s="82"/>
    </row>
    <row r="120" spans="1:15" ht="10.5" customHeight="1">
      <c r="A120" s="97"/>
      <c r="B120" s="97"/>
      <c r="C120" s="102"/>
      <c r="D120" s="91"/>
      <c r="E120" s="91"/>
      <c r="F120" s="91"/>
      <c r="G120" s="91"/>
      <c r="H120" s="91"/>
      <c r="I120" s="91"/>
      <c r="J120" s="91"/>
      <c r="K120" s="103"/>
      <c r="L120" s="91"/>
      <c r="M120" s="91"/>
      <c r="N120" s="91"/>
      <c r="O120" s="81"/>
    </row>
    <row r="121" spans="1:15" ht="51" customHeight="1">
      <c r="A121" s="98" t="s">
        <v>50</v>
      </c>
      <c r="B121" s="112" t="s">
        <v>55</v>
      </c>
      <c r="C121" s="13" t="s">
        <v>3</v>
      </c>
      <c r="D121" s="32">
        <f t="shared" ref="D121:L121" si="44">SUM(D122:D126)</f>
        <v>0</v>
      </c>
      <c r="E121" s="32">
        <f t="shared" si="44"/>
        <v>0</v>
      </c>
      <c r="F121" s="32">
        <f t="shared" si="44"/>
        <v>0</v>
      </c>
      <c r="G121" s="32">
        <f t="shared" si="44"/>
        <v>0</v>
      </c>
      <c r="H121" s="32">
        <f t="shared" si="44"/>
        <v>0</v>
      </c>
      <c r="I121" s="32">
        <f t="shared" si="44"/>
        <v>0</v>
      </c>
      <c r="J121" s="32">
        <f t="shared" si="44"/>
        <v>0</v>
      </c>
      <c r="K121" s="44">
        <f t="shared" si="44"/>
        <v>0</v>
      </c>
      <c r="L121" s="44">
        <f t="shared" si="44"/>
        <v>205.70000000000005</v>
      </c>
      <c r="M121" s="32">
        <f>M125</f>
        <v>15</v>
      </c>
      <c r="N121" s="32">
        <f>N125</f>
        <v>15</v>
      </c>
      <c r="O121" s="10"/>
    </row>
    <row r="122" spans="1:15" ht="31.5" hidden="1">
      <c r="A122" s="97"/>
      <c r="B122" s="113"/>
      <c r="C122" s="14" t="s">
        <v>7</v>
      </c>
      <c r="D122" s="35">
        <v>0</v>
      </c>
      <c r="E122" s="35">
        <v>0</v>
      </c>
      <c r="F122" s="35">
        <v>0</v>
      </c>
      <c r="G122" s="35">
        <v>0</v>
      </c>
      <c r="H122" s="35">
        <v>0</v>
      </c>
      <c r="I122" s="35">
        <v>0</v>
      </c>
      <c r="J122" s="35">
        <v>0</v>
      </c>
      <c r="K122" s="46">
        <v>0</v>
      </c>
      <c r="L122" s="52">
        <f t="shared" si="38"/>
        <v>0</v>
      </c>
      <c r="M122" s="32"/>
      <c r="N122" s="32"/>
    </row>
    <row r="123" spans="1:15" ht="25.5" hidden="1" customHeight="1">
      <c r="A123" s="97"/>
      <c r="B123" s="113"/>
      <c r="C123" s="15" t="s">
        <v>8</v>
      </c>
      <c r="D123" s="35">
        <v>0</v>
      </c>
      <c r="E123" s="35">
        <v>0</v>
      </c>
      <c r="F123" s="35">
        <v>0</v>
      </c>
      <c r="G123" s="35">
        <v>0</v>
      </c>
      <c r="H123" s="35">
        <v>0</v>
      </c>
      <c r="I123" s="35">
        <v>0</v>
      </c>
      <c r="J123" s="35">
        <v>0</v>
      </c>
      <c r="K123" s="46">
        <v>0</v>
      </c>
      <c r="L123" s="52">
        <f t="shared" si="38"/>
        <v>0</v>
      </c>
      <c r="M123" s="32"/>
      <c r="N123" s="32"/>
    </row>
    <row r="124" spans="1:15" ht="24" hidden="1" customHeight="1">
      <c r="A124" s="97"/>
      <c r="B124" s="113"/>
      <c r="C124" s="15" t="s">
        <v>21</v>
      </c>
      <c r="D124" s="35">
        <v>0</v>
      </c>
      <c r="E124" s="35">
        <v>0</v>
      </c>
      <c r="F124" s="35">
        <v>0</v>
      </c>
      <c r="G124" s="35">
        <v>0</v>
      </c>
      <c r="H124" s="35">
        <v>0</v>
      </c>
      <c r="I124" s="35">
        <v>0</v>
      </c>
      <c r="J124" s="35">
        <v>0</v>
      </c>
      <c r="K124" s="46">
        <v>0</v>
      </c>
      <c r="L124" s="52">
        <f t="shared" si="38"/>
        <v>0</v>
      </c>
      <c r="M124" s="32"/>
      <c r="N124" s="32"/>
    </row>
    <row r="125" spans="1:15" ht="37.5" customHeight="1">
      <c r="A125" s="98"/>
      <c r="B125" s="112"/>
      <c r="C125" s="15" t="s">
        <v>16</v>
      </c>
      <c r="D125" s="35"/>
      <c r="E125" s="35"/>
      <c r="F125" s="35"/>
      <c r="G125" s="35"/>
      <c r="H125" s="35"/>
      <c r="I125" s="35"/>
      <c r="J125" s="35"/>
      <c r="K125" s="46"/>
      <c r="L125" s="46">
        <f>1858.3-1652.6</f>
        <v>205.70000000000005</v>
      </c>
      <c r="M125" s="32">
        <v>15</v>
      </c>
      <c r="N125" s="32">
        <v>15</v>
      </c>
      <c r="O125" s="10"/>
    </row>
    <row r="126" spans="1:15" ht="15" hidden="1" customHeight="1">
      <c r="A126" s="97"/>
      <c r="B126" s="113"/>
      <c r="C126" s="100" t="s">
        <v>22</v>
      </c>
      <c r="D126" s="91">
        <v>0</v>
      </c>
      <c r="E126" s="91">
        <v>0</v>
      </c>
      <c r="F126" s="91">
        <v>0</v>
      </c>
      <c r="G126" s="91">
        <v>0</v>
      </c>
      <c r="H126" s="91">
        <v>0</v>
      </c>
      <c r="I126" s="91">
        <v>0</v>
      </c>
      <c r="J126" s="91">
        <v>0</v>
      </c>
      <c r="K126" s="103">
        <v>0</v>
      </c>
      <c r="L126" s="52">
        <f t="shared" si="38"/>
        <v>0</v>
      </c>
      <c r="M126" s="32"/>
      <c r="N126" s="32"/>
    </row>
    <row r="127" spans="1:15" ht="14.25" hidden="1" customHeight="1">
      <c r="A127" s="97"/>
      <c r="B127" s="113"/>
      <c r="C127" s="101"/>
      <c r="D127" s="91"/>
      <c r="E127" s="91"/>
      <c r="F127" s="91"/>
      <c r="G127" s="91"/>
      <c r="H127" s="91"/>
      <c r="I127" s="91"/>
      <c r="J127" s="91"/>
      <c r="K127" s="103"/>
      <c r="L127" s="52">
        <f t="shared" si="38"/>
        <v>0</v>
      </c>
      <c r="M127" s="32"/>
      <c r="N127" s="32"/>
    </row>
    <row r="128" spans="1:15" ht="27" hidden="1" customHeight="1">
      <c r="A128" s="97"/>
      <c r="B128" s="113"/>
      <c r="C128" s="101"/>
      <c r="D128" s="91"/>
      <c r="E128" s="91"/>
      <c r="F128" s="91"/>
      <c r="G128" s="91"/>
      <c r="H128" s="91"/>
      <c r="I128" s="91"/>
      <c r="J128" s="91"/>
      <c r="K128" s="103"/>
      <c r="L128" s="52">
        <f t="shared" si="38"/>
        <v>0</v>
      </c>
      <c r="M128" s="32"/>
      <c r="N128" s="32"/>
    </row>
    <row r="129" spans="1:15" ht="13.5" hidden="1" customHeight="1">
      <c r="A129" s="97"/>
      <c r="B129" s="113"/>
      <c r="C129" s="101"/>
      <c r="D129" s="91"/>
      <c r="E129" s="91"/>
      <c r="F129" s="91"/>
      <c r="G129" s="91"/>
      <c r="H129" s="91"/>
      <c r="I129" s="91"/>
      <c r="J129" s="91"/>
      <c r="K129" s="103"/>
      <c r="L129" s="52">
        <f t="shared" si="38"/>
        <v>0</v>
      </c>
      <c r="M129" s="32"/>
      <c r="N129" s="32"/>
    </row>
    <row r="130" spans="1:15" ht="23.25" hidden="1" customHeight="1">
      <c r="A130" s="97"/>
      <c r="B130" s="113"/>
      <c r="C130" s="101"/>
      <c r="D130" s="91"/>
      <c r="E130" s="91"/>
      <c r="F130" s="91"/>
      <c r="G130" s="91"/>
      <c r="H130" s="91"/>
      <c r="I130" s="91"/>
      <c r="J130" s="91"/>
      <c r="K130" s="103"/>
      <c r="L130" s="52">
        <f t="shared" si="38"/>
        <v>0</v>
      </c>
      <c r="M130" s="32"/>
      <c r="N130" s="32"/>
    </row>
    <row r="131" spans="1:15" ht="23.25" hidden="1" customHeight="1">
      <c r="A131" s="99"/>
      <c r="B131" s="114"/>
      <c r="C131" s="102"/>
      <c r="D131" s="91"/>
      <c r="E131" s="91"/>
      <c r="F131" s="91"/>
      <c r="G131" s="91"/>
      <c r="H131" s="91"/>
      <c r="I131" s="91"/>
      <c r="J131" s="91"/>
      <c r="K131" s="103"/>
      <c r="L131" s="52">
        <f t="shared" si="38"/>
        <v>0</v>
      </c>
      <c r="M131" s="32"/>
      <c r="N131" s="32"/>
    </row>
    <row r="132" spans="1:15" ht="20.25" hidden="1" customHeight="1">
      <c r="A132" s="94" t="s">
        <v>20</v>
      </c>
      <c r="B132" s="94" t="s">
        <v>15</v>
      </c>
      <c r="C132" s="13" t="s">
        <v>3</v>
      </c>
      <c r="D132" s="32">
        <f>SUM(D133:D137)</f>
        <v>0</v>
      </c>
      <c r="E132" s="32">
        <f t="shared" ref="E132:K132" si="45">SUM(E133:E137)</f>
        <v>0</v>
      </c>
      <c r="F132" s="32">
        <f t="shared" si="45"/>
        <v>0</v>
      </c>
      <c r="G132" s="32">
        <f t="shared" si="45"/>
        <v>0</v>
      </c>
      <c r="H132" s="32">
        <f t="shared" si="45"/>
        <v>0</v>
      </c>
      <c r="I132" s="32">
        <f t="shared" si="45"/>
        <v>0</v>
      </c>
      <c r="J132" s="32">
        <f t="shared" si="45"/>
        <v>0</v>
      </c>
      <c r="K132" s="44">
        <f t="shared" si="45"/>
        <v>0</v>
      </c>
      <c r="L132" s="52">
        <f t="shared" si="38"/>
        <v>0</v>
      </c>
      <c r="M132" s="32"/>
      <c r="N132" s="32"/>
    </row>
    <row r="133" spans="1:15" ht="31.5" hidden="1">
      <c r="A133" s="95"/>
      <c r="B133" s="95"/>
      <c r="C133" s="14" t="s">
        <v>7</v>
      </c>
      <c r="D133" s="32">
        <v>0</v>
      </c>
      <c r="E133" s="32">
        <v>0</v>
      </c>
      <c r="F133" s="32">
        <v>0</v>
      </c>
      <c r="G133" s="32">
        <v>0</v>
      </c>
      <c r="H133" s="32">
        <v>0</v>
      </c>
      <c r="I133" s="32">
        <v>0</v>
      </c>
      <c r="J133" s="32">
        <v>0</v>
      </c>
      <c r="K133" s="44">
        <v>0</v>
      </c>
      <c r="L133" s="52">
        <f t="shared" si="38"/>
        <v>0</v>
      </c>
      <c r="M133" s="32"/>
      <c r="N133" s="32"/>
    </row>
    <row r="134" spans="1:15" ht="20.25" hidden="1" customHeight="1">
      <c r="A134" s="95"/>
      <c r="B134" s="95"/>
      <c r="C134" s="15" t="s">
        <v>8</v>
      </c>
      <c r="D134" s="32">
        <v>0</v>
      </c>
      <c r="E134" s="32">
        <v>0</v>
      </c>
      <c r="F134" s="32">
        <v>0</v>
      </c>
      <c r="G134" s="32">
        <v>0</v>
      </c>
      <c r="H134" s="32">
        <v>0</v>
      </c>
      <c r="I134" s="32">
        <v>0</v>
      </c>
      <c r="J134" s="32">
        <v>0</v>
      </c>
      <c r="K134" s="44">
        <v>0</v>
      </c>
      <c r="L134" s="52">
        <f t="shared" si="38"/>
        <v>0</v>
      </c>
      <c r="M134" s="32"/>
      <c r="N134" s="32"/>
    </row>
    <row r="135" spans="1:15" ht="20.25" hidden="1" customHeight="1">
      <c r="A135" s="95"/>
      <c r="B135" s="95"/>
      <c r="C135" s="15" t="s">
        <v>21</v>
      </c>
      <c r="D135" s="32">
        <v>0</v>
      </c>
      <c r="E135" s="32">
        <v>0</v>
      </c>
      <c r="F135" s="32">
        <v>0</v>
      </c>
      <c r="G135" s="32">
        <v>0</v>
      </c>
      <c r="H135" s="32">
        <v>0</v>
      </c>
      <c r="I135" s="32">
        <v>0</v>
      </c>
      <c r="J135" s="32">
        <v>0</v>
      </c>
      <c r="K135" s="44">
        <v>0</v>
      </c>
      <c r="L135" s="52">
        <f t="shared" si="38"/>
        <v>0</v>
      </c>
      <c r="M135" s="32"/>
      <c r="N135" s="32"/>
    </row>
    <row r="136" spans="1:15" ht="21.75" hidden="1" customHeight="1">
      <c r="A136" s="95"/>
      <c r="B136" s="95"/>
      <c r="C136" s="15" t="s">
        <v>16</v>
      </c>
      <c r="D136" s="32"/>
      <c r="E136" s="32"/>
      <c r="F136" s="32"/>
      <c r="G136" s="32"/>
      <c r="H136" s="32"/>
      <c r="I136" s="32"/>
      <c r="J136" s="32"/>
      <c r="K136" s="44"/>
      <c r="L136" s="52">
        <f t="shared" si="38"/>
        <v>0</v>
      </c>
      <c r="M136" s="32"/>
      <c r="N136" s="32"/>
    </row>
    <row r="137" spans="1:15" ht="17.25" hidden="1" customHeight="1">
      <c r="A137" s="95"/>
      <c r="B137" s="95"/>
      <c r="C137" s="21" t="s">
        <v>22</v>
      </c>
      <c r="D137" s="56">
        <v>0</v>
      </c>
      <c r="E137" s="56">
        <v>0</v>
      </c>
      <c r="F137" s="56">
        <v>0</v>
      </c>
      <c r="G137" s="56">
        <v>0</v>
      </c>
      <c r="H137" s="56">
        <v>0</v>
      </c>
      <c r="I137" s="56">
        <v>0</v>
      </c>
      <c r="J137" s="56">
        <v>0</v>
      </c>
      <c r="K137" s="59">
        <v>0</v>
      </c>
      <c r="L137" s="52">
        <f t="shared" si="38"/>
        <v>0</v>
      </c>
      <c r="M137" s="32"/>
      <c r="N137" s="32"/>
    </row>
    <row r="138" spans="1:15" ht="98.25" hidden="1" customHeight="1">
      <c r="A138" s="25" t="s">
        <v>47</v>
      </c>
      <c r="B138" s="26" t="s">
        <v>48</v>
      </c>
      <c r="C138" s="23"/>
      <c r="D138" s="57">
        <v>0</v>
      </c>
      <c r="E138" s="32">
        <v>0</v>
      </c>
      <c r="F138" s="71">
        <v>0</v>
      </c>
      <c r="G138" s="56">
        <v>0</v>
      </c>
      <c r="H138" s="71">
        <v>0</v>
      </c>
      <c r="I138" s="56">
        <v>0</v>
      </c>
      <c r="J138" s="71">
        <v>0</v>
      </c>
      <c r="K138" s="59">
        <v>0</v>
      </c>
      <c r="L138" s="60">
        <v>0</v>
      </c>
      <c r="M138" s="56"/>
      <c r="N138" s="56"/>
    </row>
    <row r="139" spans="1:15" ht="25.5">
      <c r="A139" s="83" t="s">
        <v>13</v>
      </c>
      <c r="B139" s="83" t="s">
        <v>32</v>
      </c>
      <c r="C139" s="69" t="s">
        <v>3</v>
      </c>
      <c r="D139" s="10">
        <f>D140+D141</f>
        <v>8379.0999999999985</v>
      </c>
      <c r="E139" s="10">
        <f>E140+E141</f>
        <v>793.4</v>
      </c>
      <c r="F139" s="10">
        <f t="shared" ref="F139" si="46">F140+F141</f>
        <v>759.8</v>
      </c>
      <c r="G139" s="10">
        <f t="shared" ref="G139" si="47">G140+G141</f>
        <v>722.1</v>
      </c>
      <c r="H139" s="10">
        <f t="shared" ref="H139" si="48">H140+H141</f>
        <v>938.3</v>
      </c>
      <c r="I139" s="10">
        <f t="shared" ref="I139" si="49">I140+I141</f>
        <v>1005.1</v>
      </c>
      <c r="J139" s="10">
        <f t="shared" ref="J139" si="50">J140+J141</f>
        <v>1216.5999999999999</v>
      </c>
      <c r="K139" s="10">
        <f t="shared" ref="K139" si="51">K140+K141</f>
        <v>1030</v>
      </c>
      <c r="L139" s="10">
        <f t="shared" ref="L139" si="52">L140+L141</f>
        <v>793.7</v>
      </c>
      <c r="M139" s="10">
        <f t="shared" ref="M139" si="53">M140+M141</f>
        <v>820.1</v>
      </c>
      <c r="N139" s="10">
        <f t="shared" ref="N139" si="54">N140+N141</f>
        <v>200</v>
      </c>
      <c r="O139" s="10">
        <f t="shared" ref="O139" si="55">O140+O141</f>
        <v>100</v>
      </c>
    </row>
    <row r="140" spans="1:15" ht="25.5">
      <c r="A140" s="84"/>
      <c r="B140" s="86"/>
      <c r="C140" s="69" t="s">
        <v>21</v>
      </c>
      <c r="D140" s="10"/>
      <c r="E140" s="10"/>
      <c r="F140" s="10"/>
      <c r="G140" s="10"/>
      <c r="H140" s="10"/>
      <c r="I140" s="10"/>
      <c r="J140" s="10"/>
      <c r="K140" s="72"/>
      <c r="L140" s="72"/>
      <c r="M140" s="72"/>
      <c r="N140" s="72"/>
      <c r="O140" s="10"/>
    </row>
    <row r="141" spans="1:15" ht="23.25" customHeight="1">
      <c r="A141" s="85"/>
      <c r="B141" s="87"/>
      <c r="C141" s="69" t="s">
        <v>16</v>
      </c>
      <c r="D141" s="10">
        <f>E141+F141+G141+H141+I141+J141+K141+L141+M141+N141+O141</f>
        <v>8379.0999999999985</v>
      </c>
      <c r="E141" s="10">
        <v>793.4</v>
      </c>
      <c r="F141" s="10">
        <v>759.8</v>
      </c>
      <c r="G141" s="10">
        <v>722.1</v>
      </c>
      <c r="H141" s="10">
        <v>938.3</v>
      </c>
      <c r="I141" s="10">
        <v>1005.1</v>
      </c>
      <c r="J141" s="10">
        <v>1216.5999999999999</v>
      </c>
      <c r="K141" s="72">
        <v>1030</v>
      </c>
      <c r="L141" s="72">
        <f>L142</f>
        <v>793.7</v>
      </c>
      <c r="M141" s="72">
        <f>M142</f>
        <v>820.1</v>
      </c>
      <c r="N141" s="72">
        <f>N142</f>
        <v>200</v>
      </c>
      <c r="O141" s="10">
        <f>O142</f>
        <v>100</v>
      </c>
    </row>
    <row r="142" spans="1:15" ht="25.5">
      <c r="A142" s="137" t="s">
        <v>56</v>
      </c>
      <c r="B142" s="137" t="s">
        <v>33</v>
      </c>
      <c r="C142" s="70" t="s">
        <v>3</v>
      </c>
      <c r="D142" s="10">
        <f>D143+D144</f>
        <v>8379.0999999999985</v>
      </c>
      <c r="E142" s="10">
        <f>E143+E144</f>
        <v>793.4</v>
      </c>
      <c r="F142" s="10">
        <f t="shared" ref="F142:O142" si="56">F143+F144</f>
        <v>759.8</v>
      </c>
      <c r="G142" s="10">
        <f t="shared" si="56"/>
        <v>722.1</v>
      </c>
      <c r="H142" s="10">
        <f t="shared" si="56"/>
        <v>938.3</v>
      </c>
      <c r="I142" s="10">
        <f t="shared" si="56"/>
        <v>1005.1</v>
      </c>
      <c r="J142" s="10">
        <f t="shared" si="56"/>
        <v>1216.5999999999999</v>
      </c>
      <c r="K142" s="10">
        <f t="shared" si="56"/>
        <v>1030</v>
      </c>
      <c r="L142" s="10">
        <f t="shared" si="56"/>
        <v>793.7</v>
      </c>
      <c r="M142" s="10">
        <f t="shared" si="56"/>
        <v>820.1</v>
      </c>
      <c r="N142" s="10">
        <f t="shared" si="56"/>
        <v>200</v>
      </c>
      <c r="O142" s="10">
        <f t="shared" si="56"/>
        <v>100</v>
      </c>
    </row>
    <row r="143" spans="1:15" ht="25.5">
      <c r="A143" s="138"/>
      <c r="B143" s="138"/>
      <c r="C143" s="70" t="s">
        <v>21</v>
      </c>
      <c r="D143" s="10"/>
      <c r="E143" s="10"/>
      <c r="F143" s="10"/>
      <c r="G143" s="10"/>
      <c r="H143" s="10"/>
      <c r="I143" s="10"/>
      <c r="J143" s="10"/>
      <c r="K143" s="72"/>
      <c r="L143" s="72"/>
      <c r="M143" s="72"/>
      <c r="N143" s="72"/>
      <c r="O143" s="10"/>
    </row>
    <row r="144" spans="1:15" ht="81.75" customHeight="1">
      <c r="A144" s="139"/>
      <c r="B144" s="139"/>
      <c r="C144" s="70" t="s">
        <v>16</v>
      </c>
      <c r="D144" s="10">
        <f>E144+F144+G144+H144+I144+J144+K144+L144+M144+N144+O144</f>
        <v>8379.0999999999985</v>
      </c>
      <c r="E144" s="10">
        <v>793.4</v>
      </c>
      <c r="F144" s="10">
        <v>759.8</v>
      </c>
      <c r="G144" s="10">
        <v>722.1</v>
      </c>
      <c r="H144" s="10">
        <v>938.3</v>
      </c>
      <c r="I144" s="10">
        <v>1005.1</v>
      </c>
      <c r="J144" s="10">
        <v>1216.5999999999999</v>
      </c>
      <c r="K144" s="72">
        <v>1030</v>
      </c>
      <c r="L144" s="72">
        <v>793.7</v>
      </c>
      <c r="M144" s="72">
        <v>820.1</v>
      </c>
      <c r="N144" s="72">
        <v>200</v>
      </c>
      <c r="O144" s="10">
        <v>100</v>
      </c>
    </row>
  </sheetData>
  <autoFilter ref="A4:L138">
    <filterColumn colId="0" showButton="0"/>
    <filterColumn colId="1" showButton="0"/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11">
      <customFilters and="1">
        <customFilter operator="notEqual" val="0"/>
      </customFilters>
    </filterColumn>
  </autoFilter>
  <mergeCells count="104">
    <mergeCell ref="A142:A144"/>
    <mergeCell ref="B142:B144"/>
    <mergeCell ref="A4:J4"/>
    <mergeCell ref="B52:B56"/>
    <mergeCell ref="A52:A56"/>
    <mergeCell ref="D6:D7"/>
    <mergeCell ref="A45:A50"/>
    <mergeCell ref="B41:B44"/>
    <mergeCell ref="A41:A44"/>
    <mergeCell ref="B22:B27"/>
    <mergeCell ref="A22:A27"/>
    <mergeCell ref="A37:A40"/>
    <mergeCell ref="A34:A36"/>
    <mergeCell ref="D5:L5"/>
    <mergeCell ref="B45:B50"/>
    <mergeCell ref="B37:B40"/>
    <mergeCell ref="B28:B33"/>
    <mergeCell ref="A28:A33"/>
    <mergeCell ref="B15:B20"/>
    <mergeCell ref="A15:A20"/>
    <mergeCell ref="A5:A7"/>
    <mergeCell ref="B5:B7"/>
    <mergeCell ref="K91:K93"/>
    <mergeCell ref="I91:I93"/>
    <mergeCell ref="H91:H93"/>
    <mergeCell ref="E91:E93"/>
    <mergeCell ref="J91:J93"/>
    <mergeCell ref="B86:B93"/>
    <mergeCell ref="F91:F93"/>
    <mergeCell ref="G91:G93"/>
    <mergeCell ref="D91:D93"/>
    <mergeCell ref="C5:C7"/>
    <mergeCell ref="A9:A14"/>
    <mergeCell ref="B9:B14"/>
    <mergeCell ref="A80:A85"/>
    <mergeCell ref="B74:B79"/>
    <mergeCell ref="A74:A79"/>
    <mergeCell ref="A86:A93"/>
    <mergeCell ref="A68:A73"/>
    <mergeCell ref="B68:B73"/>
    <mergeCell ref="A57:A62"/>
    <mergeCell ref="B57:B62"/>
    <mergeCell ref="C91:C93"/>
    <mergeCell ref="B80:B85"/>
    <mergeCell ref="B34:B36"/>
    <mergeCell ref="B63:B67"/>
    <mergeCell ref="A63:A67"/>
    <mergeCell ref="K107:K109"/>
    <mergeCell ref="K126:K131"/>
    <mergeCell ref="G115:G120"/>
    <mergeCell ref="G126:G131"/>
    <mergeCell ref="H126:H131"/>
    <mergeCell ref="B102:B109"/>
    <mergeCell ref="H107:H109"/>
    <mergeCell ref="I107:I109"/>
    <mergeCell ref="J107:J109"/>
    <mergeCell ref="F107:F109"/>
    <mergeCell ref="C107:C109"/>
    <mergeCell ref="I126:I131"/>
    <mergeCell ref="E126:E131"/>
    <mergeCell ref="F126:F131"/>
    <mergeCell ref="H115:H120"/>
    <mergeCell ref="G107:G109"/>
    <mergeCell ref="C126:C131"/>
    <mergeCell ref="B121:B131"/>
    <mergeCell ref="D107:D109"/>
    <mergeCell ref="E115:E120"/>
    <mergeCell ref="D115:D120"/>
    <mergeCell ref="J99:J101"/>
    <mergeCell ref="F115:F120"/>
    <mergeCell ref="I99:I101"/>
    <mergeCell ref="E99:E101"/>
    <mergeCell ref="F99:F101"/>
    <mergeCell ref="J115:J120"/>
    <mergeCell ref="A102:A109"/>
    <mergeCell ref="A94:A101"/>
    <mergeCell ref="G99:G101"/>
    <mergeCell ref="C99:C101"/>
    <mergeCell ref="D99:D101"/>
    <mergeCell ref="B94:B101"/>
    <mergeCell ref="O108:O109"/>
    <mergeCell ref="O115:O120"/>
    <mergeCell ref="A139:A141"/>
    <mergeCell ref="B139:B141"/>
    <mergeCell ref="E6:N6"/>
    <mergeCell ref="L115:L120"/>
    <mergeCell ref="M115:M120"/>
    <mergeCell ref="N115:N120"/>
    <mergeCell ref="L107:L109"/>
    <mergeCell ref="M107:M109"/>
    <mergeCell ref="N107:N109"/>
    <mergeCell ref="J126:J131"/>
    <mergeCell ref="I115:I120"/>
    <mergeCell ref="B132:B137"/>
    <mergeCell ref="D126:D131"/>
    <mergeCell ref="B110:B120"/>
    <mergeCell ref="A121:A131"/>
    <mergeCell ref="C115:C120"/>
    <mergeCell ref="A132:A137"/>
    <mergeCell ref="K99:K101"/>
    <mergeCell ref="K115:K120"/>
    <mergeCell ref="H99:H101"/>
    <mergeCell ref="A110:A120"/>
    <mergeCell ref="E107:E109"/>
  </mergeCells>
  <phoneticPr fontId="8" type="noConversion"/>
  <pageMargins left="0.70866141732283472" right="0.31496062992125984" top="0.74803149606299213" bottom="0.74803149606299213" header="0.31496062992125984" footer="0.31496062992125984"/>
  <pageSetup paperSize="9" scale="9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  3</vt:lpstr>
      <vt:lpstr>'прил  3'!Заголовки_для_печати</vt:lpstr>
      <vt:lpstr>'прил  3'!Область_печати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Kochetovka</cp:lastModifiedBy>
  <cp:lastPrinted>2022-03-24T05:18:06Z</cp:lastPrinted>
  <dcterms:created xsi:type="dcterms:W3CDTF">2011-03-10T10:26:24Z</dcterms:created>
  <dcterms:modified xsi:type="dcterms:W3CDTF">2022-04-07T11:49:24Z</dcterms:modified>
</cp:coreProperties>
</file>