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4155" yWindow="150" windowWidth="16395" windowHeight="8940"/>
  </bookViews>
  <sheets>
    <sheet name="Документ" sheetId="2" r:id="rId1"/>
  </sheets>
  <definedNames>
    <definedName name="_xlnm.Print_Titles" localSheetId="0">Документ!$12:$12</definedName>
  </definedNames>
  <calcPr calcId="125725"/>
</workbook>
</file>

<file path=xl/calcChain.xml><?xml version="1.0" encoding="utf-8"?>
<calcChain xmlns="http://schemas.openxmlformats.org/spreadsheetml/2006/main">
  <c r="G29" i="2"/>
  <c r="G27" s="1"/>
  <c r="G26" s="1"/>
  <c r="G25" s="1"/>
  <c r="G24" s="1"/>
  <c r="G23" s="1"/>
  <c r="G91"/>
  <c r="G92"/>
  <c r="K92" s="1"/>
  <c r="G21"/>
  <c r="G18" s="1"/>
  <c r="G17" s="1"/>
  <c r="G16" s="1"/>
  <c r="G15" s="1"/>
  <c r="G22"/>
  <c r="K22" s="1"/>
  <c r="G28"/>
  <c r="K28" s="1"/>
  <c r="G41"/>
  <c r="G42"/>
  <c r="K42" s="1"/>
  <c r="G44"/>
  <c r="K44" s="1"/>
  <c r="G45"/>
  <c r="G46"/>
  <c r="G48"/>
  <c r="K48" s="1"/>
  <c r="G50"/>
  <c r="K50" s="1"/>
  <c r="G64"/>
  <c r="G65"/>
  <c r="K65" s="1"/>
  <c r="G67"/>
  <c r="K67" s="1"/>
  <c r="G94"/>
  <c r="K94" s="1"/>
  <c r="G95"/>
  <c r="G96"/>
  <c r="K96" s="1"/>
  <c r="G101"/>
  <c r="G100" s="1"/>
  <c r="G99" s="1"/>
  <c r="G98" s="1"/>
  <c r="G97" s="1"/>
  <c r="G102"/>
  <c r="G103"/>
  <c r="K103" s="1"/>
  <c r="G104"/>
  <c r="K104" s="1"/>
  <c r="K46"/>
  <c r="K30"/>
  <c r="J13"/>
  <c r="G63" l="1"/>
  <c r="G62" s="1"/>
  <c r="G61" s="1"/>
  <c r="G60" s="1"/>
  <c r="G59" s="1"/>
  <c r="G14"/>
  <c r="G120" s="1"/>
  <c r="G86"/>
  <c r="G85" s="1"/>
  <c r="G84" s="1"/>
  <c r="G77" s="1"/>
  <c r="G43"/>
  <c r="G40" s="1"/>
  <c r="G39" s="1"/>
  <c r="G38" s="1"/>
  <c r="G37" s="1"/>
  <c r="G66"/>
  <c r="G47"/>
  <c r="G93"/>
  <c r="G87" s="1"/>
  <c r="G49"/>
  <c r="K29"/>
  <c r="K13" s="1"/>
  <c r="G13" l="1"/>
  <c r="J14" s="1"/>
</calcChain>
</file>

<file path=xl/sharedStrings.xml><?xml version="1.0" encoding="utf-8"?>
<sst xmlns="http://schemas.openxmlformats.org/spreadsheetml/2006/main" count="456" uniqueCount="150">
  <si>
    <t>Единица измерения: тыс.руб.</t>
  </si>
  <si>
    <t>Наименование</t>
  </si>
  <si>
    <t>Код ведомства</t>
  </si>
  <si>
    <t xml:space="preserve">Код подраздела </t>
  </si>
  <si>
    <t xml:space="preserve">Код целевой статьи </t>
  </si>
  <si>
    <t xml:space="preserve">Код вида расхода </t>
  </si>
  <si>
    <t>Текущий год</t>
  </si>
  <si>
    <t>Плановый период</t>
  </si>
  <si>
    <t>2024 год</t>
  </si>
  <si>
    <t>2025 год</t>
  </si>
  <si>
    <t>2026 год</t>
  </si>
  <si>
    <t>первоначальный</t>
  </si>
  <si>
    <t>с учетом изменений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</si>
  <si>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</si>
  <si>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</si>
  <si>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</si>
  <si>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</si>
  <si>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</si>
  <si>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</si>
  <si>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</si>
  <si>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</si>
  <si>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</si>
  <si>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Администрация Кочетовского сельского поселения Хохольского муниципального района ВО</t>
  </si>
  <si>
    <t>914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</si>
  <si>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</si>
  <si>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</si>
  <si>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</si>
  <si>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</si>
  <si>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Муниципальная программа "Устойчивое развитие Кочетовского сельского поселения Хохольского муниципального района Воронежской области"</t>
  </si>
  <si>
    <t>0100000000</t>
  </si>
  <si>
    <t>Подпрограмма "Муниципальное управление"</t>
  </si>
  <si>
    <t>0110000000</t>
  </si>
  <si>
    <t>1. Основное мероприятие "Обеспечение деятельности органов местного самоуправления"</t>
  </si>
  <si>
    <t>0110100000</t>
  </si>
  <si>
    <t>Расходы на проведение социально значимых мероприятий</t>
  </si>
  <si>
    <t>0110170100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</si>
  <si>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</si>
  <si>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</si>
  <si>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</t>
  </si>
  <si>
    <t>0110190020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</si>
  <si>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</si>
  <si>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</si>
  <si>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</t>
  </si>
  <si>
    <t>0110190010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</si>
  <si>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</si>
  <si>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</si>
  <si>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</si>
  <si>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</si>
  <si>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Резервные фонды</t>
  </si>
  <si>
    <t>0111</t>
  </si>
  <si>
    <t>4. Основное мероприятие "Обеспечение реализации муниципальной программы"</t>
  </si>
  <si>
    <t>0110400000</t>
  </si>
  <si>
    <t>Резервный фонд администрации Кочетовского сельского поселения</t>
  </si>
  <si>
    <t>0110490030</t>
  </si>
  <si>
    <t>Другие общегосударственные вопросы</t>
  </si>
  <si>
    <t>0113</t>
  </si>
  <si>
    <t>2. Основное мероприятие "Исполнение переданных государственных полномочий и полномочий от муниципального района, передача части полномочий от поселения муниципальному району"</t>
  </si>
  <si>
    <t>0110200000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</si>
  <si>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</t>
  </si>
  <si>
    <t>0110290011</t>
  </si>
  <si>
    <t>Межбюджетные трансферты</t>
  </si>
  <si>
    <t>500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</si>
  <si>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</t>
  </si>
  <si>
    <t>0110290012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</si>
  <si>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</t>
  </si>
  <si>
    <t>0110290013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</si>
  <si>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 </t>
  </si>
  <si>
    <t>0110290014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</si>
  <si>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</t>
  </si>
  <si>
    <t>0110290015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</si>
  <si>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</si>
  <si>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</si>
  <si>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</si>
  <si>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</si>
  <si>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Кочетовского сельского поселения Хохольского муниципального района"</t>
  </si>
  <si>
    <t>0110251180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</si>
  <si>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</si>
  <si>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</si>
  <si>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</si>
  <si>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</si>
  <si>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3. Основное мероприятие "Обеспечение безопасности населения и природной среды на территории сельского поселения"</t>
  </si>
  <si>
    <t>0110300000</t>
  </si>
  <si>
    <t>Мероприятия в сфере защиты населения от чрезвычайных ситуаций и пожаров</t>
  </si>
  <si>
    <t>0110380050</t>
  </si>
  <si>
    <t>Мероприятия по предупреждению и ликвидация последствий чрезвычайных ситуаций и стихийных бедствий природного и техногенного характера</t>
  </si>
  <si>
    <t>0110390050</t>
  </si>
  <si>
    <t>НАЦИОНАЛЬНАЯ ЭКОНОМИКА</t>
  </si>
  <si>
    <t>0400</t>
  </si>
  <si>
    <t>Дорожное хозяйство (дорожные фонды)</t>
  </si>
  <si>
    <t>0409</t>
  </si>
  <si>
    <t>Подпрограмма "Развитие дорожного хозяйства"</t>
  </si>
  <si>
    <t>0120000000</t>
  </si>
  <si>
    <t>1. Основное мероприятие "Обеспечение модернизации,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состояния"</t>
  </si>
  <si>
    <t>0120100000</t>
  </si>
  <si>
    <t>Расходы средств дорожного фонда в рамках подпрограммы "Дорожное хозяйство" программы "Устойчивое развитие Кочетовского сельского поселения Хохольского муниципального района"</t>
  </si>
  <si>
    <t>0120180600</t>
  </si>
  <si>
    <t>Капитальный ремонт и ремонт автомобильных дорог общего пользования местного значения за счет субсидии из областного бюджета</t>
  </si>
  <si>
    <t>01201S8850</t>
  </si>
  <si>
    <t>ЖИЛИЩНО-КОММУНАЛЬНОЕ ХОЗЯЙСТВО</t>
  </si>
  <si>
    <t>0500</t>
  </si>
  <si>
    <t>Коммунальное хозяйство</t>
  </si>
  <si>
    <t>0502</t>
  </si>
  <si>
    <t>Подпрограмма "Развитие жилищно-коммунального хозяйства и благоустройства сельского поселения"</t>
  </si>
  <si>
    <t>0130000000</t>
  </si>
  <si>
    <t>1. Основное мероприятие "Содержание и модернизация жилищно-коммунального комплекса"</t>
  </si>
  <si>
    <t>0130100000</t>
  </si>
  <si>
    <t>Мероприятия, направленные на улучшения водоснабжения населения качественной питьевой водой</t>
  </si>
  <si>
    <t>0130190290</t>
  </si>
  <si>
    <t>Благоустройство</t>
  </si>
  <si>
    <t>0503</t>
  </si>
  <si>
    <t>2. Основное мероприятие "Благоустройство территории сельского поселения"</t>
  </si>
  <si>
    <t>0130200000</t>
  </si>
  <si>
    <t>Расходы на уличное освещение</t>
  </si>
  <si>
    <t>0130290300</t>
  </si>
  <si>
    <t>Организация сбора и вывоза твердых коммунальных отходов на территории поселения</t>
  </si>
  <si>
    <t>0130290330</t>
  </si>
  <si>
    <t>Расходы на прочие мероприятия по благоустройству поселений</t>
  </si>
  <si>
    <t>0130290420</t>
  </si>
  <si>
    <t>01302S8670</t>
  </si>
  <si>
    <t>КУЛЬТУРА, КИНЕМАТОГРАФИЯ</t>
  </si>
  <si>
    <t>0800</t>
  </si>
  <si>
    <t>Культура</t>
  </si>
  <si>
    <t>0801</t>
  </si>
  <si>
    <t>Подпрограмма "Развитие культуры, физической культуры и спорта на территории сельского поселения"</t>
  </si>
  <si>
    <t>0140000000</t>
  </si>
  <si>
    <t>1. Основное мероприятие "Создание условий для обеспечения деятельности и развития культурно - досуговых учреждений"</t>
  </si>
  <si>
    <t>0140100000</t>
  </si>
  <si>
    <t>Расходы на обеспечение деятельности (оказание услуг) муниципальных учреждений</t>
  </si>
  <si>
    <t>0140190590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</si>
  <si>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</si>
  <si>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</si>
  <si>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</si>
  <si>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</si>
  <si>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 Кочетовского сельского поселения</t>
  </si>
  <si>
    <t>0110490130</t>
  </si>
  <si>
    <t>Социальное обеспечение и иные выплаты населению</t>
  </si>
  <si>
    <t>300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</si>
  <si>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</si>
  <si>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</si>
  <si>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</si>
  <si>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</si>
  <si>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 Кочетовского сельского поселения Хохольского муципального района</t>
  </si>
  <si>
    <t>0110490190</t>
  </si>
  <si>
    <t>Обслуживание государственного (муниципального) долга</t>
  </si>
  <si>
    <t>700</t>
  </si>
  <si>
    <t>Итого:</t>
  </si>
  <si>
    <t>Ведомственная структура расходов бюджета Кочетовского сельского поселения  на 2024 год и плановый период 2025 и 2026 годов</t>
  </si>
  <si>
    <t>к решению Совета народных депутатов Кочетовского сельского поселения Хохольского муниципального района Воронежской области "О внесении изменений в решение Совета народных депутатов от 25.12.2023  года  № 34
«О  бюджете Кочетовского сельского поселения Хохольского муниципального района на 2024 год
 и плановый период 2025-2026 годов»
год и на плановый период 2025 и 2026 годов"</t>
  </si>
  <si>
    <t>Приложение 3</t>
  </si>
  <si>
    <t>от "18" ноября 2024 года №21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</si>
</sst>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</borders>
  <cellStyleXfs count="71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9">
      <alignment horizontal="center" vertical="center" wrapText="1"/>
    </xf>
    <xf numFmtId="49" fontId="3" fillId="0" borderId="11">
      <alignment horizontal="center" vertical="center" wrapText="1"/>
    </xf>
    <xf numFmtId="49" fontId="3" fillId="0" borderId="12">
      <alignment horizontal="center" vertical="center" wrapText="1"/>
    </xf>
    <xf numFmtId="49" fontId="3" fillId="0" borderId="13">
      <alignment horizontal="center" vertical="center" wrapText="1"/>
    </xf>
    <xf numFmtId="0" fontId="4" fillId="2" borderId="14">
      <alignment horizontal="left" vertical="top" wrapText="1"/>
    </xf>
    <xf numFmtId="49" fontId="4" fillId="2" borderId="15">
      <alignment horizontal="center" vertical="top" shrinkToFit="1"/>
    </xf>
    <xf numFmtId="164" fontId="4" fillId="2" borderId="15">
      <alignment horizontal="right" vertical="top" shrinkToFit="1"/>
    </xf>
    <xf numFmtId="164" fontId="4" fillId="2" borderId="16">
      <alignment horizontal="right" vertical="top" shrinkToFit="1"/>
    </xf>
    <xf numFmtId="0" fontId="3" fillId="3" borderId="17">
      <alignment horizontal="left" vertical="top" wrapText="1"/>
    </xf>
    <xf numFmtId="49" fontId="3" fillId="3" borderId="18">
      <alignment horizontal="center" vertical="top" shrinkToFit="1"/>
    </xf>
    <xf numFmtId="164" fontId="3" fillId="3" borderId="18">
      <alignment horizontal="right" vertical="top" shrinkToFit="1"/>
    </xf>
    <xf numFmtId="164" fontId="3" fillId="3" borderId="19">
      <alignment horizontal="right" vertical="top" shrinkToFit="1"/>
    </xf>
    <xf numFmtId="0" fontId="3" fillId="4" borderId="20">
      <alignment horizontal="left" vertical="top" wrapText="1"/>
    </xf>
    <xf numFmtId="49" fontId="3" fillId="4" borderId="21">
      <alignment horizontal="center" vertical="top" shrinkToFit="1"/>
    </xf>
    <xf numFmtId="164" fontId="3" fillId="4" borderId="21">
      <alignment horizontal="right" vertical="top" shrinkToFit="1"/>
    </xf>
    <xf numFmtId="164" fontId="3" fillId="4" borderId="22">
      <alignment horizontal="right" vertical="top" shrinkToFit="1"/>
    </xf>
    <xf numFmtId="0" fontId="5" fillId="0" borderId="20">
      <alignment horizontal="left" vertical="top" wrapText="1"/>
    </xf>
    <xf numFmtId="49" fontId="2" fillId="0" borderId="21">
      <alignment horizontal="center" vertical="top" shrinkToFit="1"/>
    </xf>
    <xf numFmtId="164" fontId="2" fillId="0" borderId="21">
      <alignment horizontal="right" vertical="top" shrinkToFit="1"/>
    </xf>
    <xf numFmtId="164" fontId="6" fillId="0" borderId="22">
      <alignment horizontal="right" vertical="top" shrinkToFit="1"/>
    </xf>
    <xf numFmtId="0" fontId="5" fillId="0" borderId="20">
      <alignment horizontal="left" vertical="top" wrapText="1"/>
    </xf>
    <xf numFmtId="49" fontId="2" fillId="0" borderId="21">
      <alignment horizontal="center" vertical="top" shrinkToFit="1"/>
    </xf>
    <xf numFmtId="0" fontId="5" fillId="0" borderId="20">
      <alignment horizontal="left" vertical="top" wrapText="1"/>
    </xf>
    <xf numFmtId="49" fontId="2" fillId="0" borderId="21">
      <alignment horizontal="center" vertical="top" shrinkToFit="1"/>
    </xf>
    <xf numFmtId="0" fontId="5" fillId="0" borderId="20">
      <alignment horizontal="left" vertical="top" wrapText="1"/>
    </xf>
    <xf numFmtId="49" fontId="2" fillId="0" borderId="21">
      <alignment horizontal="center" vertical="top" shrinkToFit="1"/>
    </xf>
    <xf numFmtId="0" fontId="5" fillId="0" borderId="20">
      <alignment horizontal="left" vertical="top" wrapText="1"/>
    </xf>
    <xf numFmtId="49" fontId="2" fillId="0" borderId="21">
      <alignment horizontal="center" vertical="top" shrinkToFit="1"/>
    </xf>
    <xf numFmtId="0" fontId="2" fillId="0" borderId="23"/>
    <xf numFmtId="0" fontId="2" fillId="0" borderId="24"/>
    <xf numFmtId="0" fontId="2" fillId="0" borderId="25"/>
    <xf numFmtId="0" fontId="4" fillId="5" borderId="26"/>
    <xf numFmtId="0" fontId="4" fillId="5" borderId="27"/>
    <xf numFmtId="164" fontId="4" fillId="5" borderId="27">
      <alignment horizontal="right" shrinkToFit="1"/>
    </xf>
    <xf numFmtId="164" fontId="4" fillId="5" borderId="28">
      <alignment horizontal="right" shrinkToFit="1"/>
    </xf>
    <xf numFmtId="0" fontId="2" fillId="0" borderId="29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" fontId="4" fillId="5" borderId="27">
      <alignment horizontal="right" shrinkToFit="1"/>
    </xf>
    <xf numFmtId="4" fontId="4" fillId="5" borderId="28">
      <alignment horizontal="right" shrinkToFit="1"/>
    </xf>
    <xf numFmtId="4" fontId="4" fillId="2" borderId="15">
      <alignment horizontal="right" vertical="top" shrinkToFit="1"/>
    </xf>
    <xf numFmtId="4" fontId="4" fillId="2" borderId="16">
      <alignment horizontal="right" vertical="top" shrinkToFit="1"/>
    </xf>
    <xf numFmtId="4" fontId="3" fillId="3" borderId="18">
      <alignment horizontal="right" vertical="top" shrinkToFit="1"/>
    </xf>
    <xf numFmtId="4" fontId="3" fillId="3" borderId="19">
      <alignment horizontal="right" vertical="top" shrinkToFit="1"/>
    </xf>
    <xf numFmtId="4" fontId="3" fillId="4" borderId="21">
      <alignment horizontal="right" vertical="top" shrinkToFit="1"/>
    </xf>
    <xf numFmtId="4" fontId="3" fillId="4" borderId="22">
      <alignment horizontal="right" vertical="top" shrinkToFit="1"/>
    </xf>
    <xf numFmtId="4" fontId="2" fillId="0" borderId="21">
      <alignment horizontal="right" vertical="top" shrinkToFit="1"/>
    </xf>
    <xf numFmtId="4" fontId="6" fillId="0" borderId="22">
      <alignment horizontal="right" vertical="top" shrinkToFit="1"/>
    </xf>
    <xf numFmtId="4" fontId="2" fillId="0" borderId="21">
      <alignment horizontal="right" vertical="top" shrinkToFit="1"/>
    </xf>
    <xf numFmtId="4" fontId="6" fillId="0" borderId="22">
      <alignment horizontal="right" vertical="top" shrinkToFit="1"/>
    </xf>
    <xf numFmtId="4" fontId="2" fillId="0" borderId="21">
      <alignment horizontal="right" vertical="top" shrinkToFit="1"/>
    </xf>
    <xf numFmtId="4" fontId="6" fillId="0" borderId="22">
      <alignment horizontal="right" vertical="top" shrinkToFit="1"/>
    </xf>
    <xf numFmtId="4" fontId="2" fillId="0" borderId="21">
      <alignment horizontal="right" vertical="top" shrinkToFit="1"/>
    </xf>
    <xf numFmtId="4" fontId="6" fillId="0" borderId="22">
      <alignment horizontal="right" vertical="top" shrinkToFit="1"/>
    </xf>
    <xf numFmtId="4" fontId="2" fillId="0" borderId="21">
      <alignment horizontal="right" vertical="top" shrinkToFit="1"/>
    </xf>
    <xf numFmtId="4" fontId="6" fillId="0" borderId="22">
      <alignment horizontal="right" vertical="top" shrinkToFit="1"/>
    </xf>
    <xf numFmtId="0" fontId="5" fillId="0" borderId="20">
      <alignment horizontal="left" vertical="top" wrapText="1"/>
    </xf>
    <xf numFmtId="49" fontId="2" fillId="0" borderId="21">
      <alignment horizontal="center" vertical="top" shrinkToFit="1"/>
    </xf>
    <xf numFmtId="4" fontId="2" fillId="0" borderId="21">
      <alignment horizontal="right" vertical="top" shrinkToFit="1"/>
    </xf>
    <xf numFmtId="4" fontId="6" fillId="0" borderId="22">
      <alignment horizontal="right" vertical="top" shrinkToFit="1"/>
    </xf>
  </cellStyleXfs>
  <cellXfs count="62">
    <xf numFmtId="0" fontId="0" fillId="0" borderId="0" xfId="0"/>
    <xf numFmtId="0" fontId="0" fillId="0" borderId="0" xfId="0" applyProtection="1">
      <protection locked="0"/>
    </xf>
    <xf numFmtId="49" fontId="3" fillId="0" borderId="7" xfId="6" applyNumberFormat="1" applyProtection="1">
      <alignment horizontal="center" vertical="center" wrapText="1"/>
    </xf>
    <xf numFmtId="49" fontId="3" fillId="0" borderId="11" xfId="8" applyNumberFormat="1" applyProtection="1">
      <alignment horizontal="center" vertical="center" wrapText="1"/>
    </xf>
    <xf numFmtId="49" fontId="3" fillId="0" borderId="12" xfId="9" applyNumberFormat="1" applyProtection="1">
      <alignment horizontal="center" vertical="center" wrapText="1"/>
    </xf>
    <xf numFmtId="49" fontId="3" fillId="0" borderId="13" xfId="10" applyNumberFormat="1" applyProtection="1">
      <alignment horizontal="center" vertical="center" wrapText="1"/>
    </xf>
    <xf numFmtId="0" fontId="4" fillId="2" borderId="14" xfId="11" applyNumberFormat="1" applyProtection="1">
      <alignment horizontal="left" vertical="top" wrapText="1"/>
    </xf>
    <xf numFmtId="49" fontId="4" fillId="2" borderId="15" xfId="12" applyNumberFormat="1" applyProtection="1">
      <alignment horizontal="center" vertical="top" shrinkToFit="1"/>
    </xf>
    <xf numFmtId="164" fontId="4" fillId="2" borderId="15" xfId="13" applyNumberFormat="1" applyProtection="1">
      <alignment horizontal="right" vertical="top" shrinkToFit="1"/>
    </xf>
    <xf numFmtId="164" fontId="4" fillId="2" borderId="16" xfId="14" applyNumberFormat="1" applyProtection="1">
      <alignment horizontal="right" vertical="top" shrinkToFit="1"/>
    </xf>
    <xf numFmtId="0" fontId="3" fillId="3" borderId="17" xfId="15" applyNumberFormat="1" applyProtection="1">
      <alignment horizontal="left" vertical="top" wrapText="1"/>
    </xf>
    <xf numFmtId="49" fontId="3" fillId="3" borderId="18" xfId="16" applyNumberFormat="1" applyProtection="1">
      <alignment horizontal="center" vertical="top" shrinkToFit="1"/>
    </xf>
    <xf numFmtId="164" fontId="3" fillId="3" borderId="18" xfId="17" applyNumberFormat="1" applyProtection="1">
      <alignment horizontal="right" vertical="top" shrinkToFit="1"/>
    </xf>
    <xf numFmtId="164" fontId="3" fillId="3" borderId="19" xfId="18" applyNumberFormat="1" applyProtection="1">
      <alignment horizontal="right" vertical="top" shrinkToFit="1"/>
    </xf>
    <xf numFmtId="0" fontId="3" fillId="4" borderId="20" xfId="19" applyNumberFormat="1" applyProtection="1">
      <alignment horizontal="left" vertical="top" wrapText="1"/>
    </xf>
    <xf numFmtId="49" fontId="3" fillId="4" borderId="21" xfId="20" applyNumberFormat="1" applyProtection="1">
      <alignment horizontal="center" vertical="top" shrinkToFit="1"/>
    </xf>
    <xf numFmtId="164" fontId="3" fillId="4" borderId="21" xfId="21" applyNumberFormat="1" applyProtection="1">
      <alignment horizontal="right" vertical="top" shrinkToFit="1"/>
    </xf>
    <xf numFmtId="164" fontId="3" fillId="4" borderId="22" xfId="22" applyNumberFormat="1" applyProtection="1">
      <alignment horizontal="right" vertical="top" shrinkToFit="1"/>
    </xf>
    <xf numFmtId="0" fontId="5" fillId="0" borderId="20" xfId="23" applyNumberFormat="1" applyProtection="1">
      <alignment horizontal="left" vertical="top" wrapText="1"/>
    </xf>
    <xf numFmtId="49" fontId="2" fillId="0" borderId="21" xfId="24" applyNumberFormat="1" applyProtection="1">
      <alignment horizontal="center" vertical="top" shrinkToFit="1"/>
    </xf>
    <xf numFmtId="164" fontId="2" fillId="0" borderId="21" xfId="25" applyNumberFormat="1" applyProtection="1">
      <alignment horizontal="right" vertical="top" shrinkToFit="1"/>
    </xf>
    <xf numFmtId="164" fontId="6" fillId="0" borderId="22" xfId="26" applyNumberFormat="1" applyProtection="1">
      <alignment horizontal="right" vertical="top" shrinkToFit="1"/>
    </xf>
    <xf numFmtId="0" fontId="5" fillId="0" borderId="20" xfId="27" applyNumberFormat="1" applyProtection="1">
      <alignment horizontal="left" vertical="top" wrapText="1"/>
    </xf>
    <xf numFmtId="49" fontId="2" fillId="0" borderId="21" xfId="28" applyNumberFormat="1" applyProtection="1">
      <alignment horizontal="center" vertical="top" shrinkToFit="1"/>
    </xf>
    <xf numFmtId="0" fontId="5" fillId="0" borderId="20" xfId="29" applyNumberFormat="1" applyProtection="1">
      <alignment horizontal="left" vertical="top" wrapText="1"/>
    </xf>
    <xf numFmtId="49" fontId="2" fillId="0" borderId="21" xfId="30" applyNumberFormat="1" applyProtection="1">
      <alignment horizontal="center" vertical="top" shrinkToFit="1"/>
    </xf>
    <xf numFmtId="0" fontId="5" fillId="0" borderId="20" xfId="31" applyNumberFormat="1" applyProtection="1">
      <alignment horizontal="left" vertical="top" wrapText="1"/>
    </xf>
    <xf numFmtId="49" fontId="2" fillId="0" borderId="21" xfId="32" applyNumberFormat="1" applyProtection="1">
      <alignment horizontal="center" vertical="top" shrinkToFit="1"/>
    </xf>
    <xf numFmtId="0" fontId="5" fillId="0" borderId="20" xfId="33" applyNumberFormat="1" applyProtection="1">
      <alignment horizontal="left" vertical="top" wrapText="1"/>
    </xf>
    <xf numFmtId="49" fontId="2" fillId="0" borderId="21" xfId="34" applyNumberFormat="1" applyProtection="1">
      <alignment horizontal="center" vertical="top" shrinkToFit="1"/>
    </xf>
    <xf numFmtId="0" fontId="2" fillId="0" borderId="23" xfId="35" applyNumberFormat="1" applyProtection="1"/>
    <xf numFmtId="0" fontId="2" fillId="0" borderId="24" xfId="36" applyNumberFormat="1" applyProtection="1"/>
    <xf numFmtId="0" fontId="2" fillId="0" borderId="25" xfId="37" applyNumberFormat="1" applyProtection="1"/>
    <xf numFmtId="0" fontId="4" fillId="5" borderId="26" xfId="38" applyNumberFormat="1" applyProtection="1"/>
    <xf numFmtId="0" fontId="4" fillId="5" borderId="27" xfId="39" applyNumberFormat="1" applyProtection="1"/>
    <xf numFmtId="164" fontId="4" fillId="5" borderId="27" xfId="40" applyNumberFormat="1" applyProtection="1">
      <alignment horizontal="right" shrinkToFit="1"/>
    </xf>
    <xf numFmtId="164" fontId="4" fillId="5" borderId="28" xfId="41" applyNumberFormat="1" applyProtection="1">
      <alignment horizontal="right" shrinkToFit="1"/>
    </xf>
    <xf numFmtId="0" fontId="2" fillId="0" borderId="29" xfId="42" applyNumberFormat="1" applyProtection="1"/>
    <xf numFmtId="164" fontId="0" fillId="0" borderId="0" xfId="0" applyNumberFormat="1" applyProtection="1">
      <protection locked="0"/>
    </xf>
    <xf numFmtId="49" fontId="3" fillId="0" borderId="8" xfId="6" applyNumberFormat="1" applyBorder="1" applyProtection="1">
      <alignment horizontal="center" vertical="center" wrapText="1"/>
    </xf>
    <xf numFmtId="49" fontId="3" fillId="0" borderId="10" xfId="6" applyNumberFormat="1" applyBorder="1" applyProtection="1">
      <alignment horizontal="center" vertical="center" wrapText="1"/>
    </xf>
    <xf numFmtId="0" fontId="8" fillId="0" borderId="1" xfId="0" applyFont="1" applyBorder="1" applyAlignment="1" applyProtection="1">
      <alignment horizontal="center"/>
      <protection locked="0"/>
    </xf>
    <xf numFmtId="11" fontId="8" fillId="0" borderId="1" xfId="0" applyNumberFormat="1" applyFont="1" applyBorder="1" applyAlignment="1" applyProtection="1">
      <alignment horizontal="center" vertical="top" wrapText="1"/>
      <protection locked="0"/>
    </xf>
    <xf numFmtId="0" fontId="2" fillId="0" borderId="1" xfId="43" applyNumberFormat="1" applyProtection="1">
      <alignment horizontal="left" vertical="top" wrapText="1"/>
    </xf>
    <xf numFmtId="0" fontId="2" fillId="0" borderId="1" xfId="43">
      <alignment horizontal="left" vertical="top" wrapText="1"/>
    </xf>
    <xf numFmtId="0" fontId="1" fillId="0" borderId="1" xfId="1" applyNumberFormat="1" applyProtection="1">
      <alignment horizontal="center" vertical="top" wrapText="1"/>
    </xf>
    <xf numFmtId="0" fontId="1" fillId="0" borderId="1" xfId="1">
      <alignment horizontal="center" vertical="top" wrapText="1"/>
    </xf>
    <xf numFmtId="0" fontId="2" fillId="0" borderId="1" xfId="2" applyNumberFormat="1" applyProtection="1">
      <alignment horizontal="right" vertical="top" wrapText="1"/>
    </xf>
    <xf numFmtId="0" fontId="2" fillId="0" borderId="1" xfId="2">
      <alignment horizontal="right" vertical="top" wrapText="1"/>
    </xf>
    <xf numFmtId="49" fontId="3" fillId="0" borderId="2" xfId="3" applyNumberFormat="1" applyProtection="1">
      <alignment horizontal="center" vertical="center" wrapText="1"/>
    </xf>
    <xf numFmtId="49" fontId="3" fillId="0" borderId="2" xfId="3">
      <alignment horizontal="center" vertical="center" wrapText="1"/>
    </xf>
    <xf numFmtId="49" fontId="3" fillId="0" borderId="3" xfId="4" applyNumberFormat="1" applyProtection="1">
      <alignment horizontal="center" vertical="center" wrapText="1"/>
    </xf>
    <xf numFmtId="49" fontId="3" fillId="0" borderId="3" xfId="4">
      <alignment horizontal="center" vertical="center" wrapText="1"/>
    </xf>
    <xf numFmtId="49" fontId="3" fillId="0" borderId="5" xfId="5" applyNumberFormat="1" applyProtection="1">
      <alignment horizontal="center" vertical="center" wrapText="1"/>
    </xf>
    <xf numFmtId="49" fontId="3" fillId="0" borderId="5" xfId="5">
      <alignment horizontal="center" vertical="center" wrapText="1"/>
    </xf>
    <xf numFmtId="49" fontId="3" fillId="0" borderId="4" xfId="4" applyNumberFormat="1" applyBorder="1" applyProtection="1">
      <alignment horizontal="center" vertical="center" wrapText="1"/>
    </xf>
    <xf numFmtId="49" fontId="3" fillId="0" borderId="6" xfId="4" applyNumberFormat="1" applyBorder="1" applyProtection="1">
      <alignment horizontal="center" vertical="center" wrapText="1"/>
    </xf>
    <xf numFmtId="49" fontId="3" fillId="0" borderId="10" xfId="4" applyNumberFormat="1" applyBorder="1" applyProtection="1">
      <alignment horizontal="center" vertical="center" wrapText="1"/>
    </xf>
    <xf numFmtId="49" fontId="3" fillId="0" borderId="7" xfId="6" applyNumberFormat="1" applyProtection="1">
      <alignment horizontal="center" vertical="center" wrapText="1"/>
    </xf>
    <xf numFmtId="49" fontId="3" fillId="0" borderId="7" xfId="6">
      <alignment horizontal="center" vertical="center" wrapText="1"/>
    </xf>
    <xf numFmtId="49" fontId="3" fillId="0" borderId="9" xfId="7" applyNumberFormat="1" applyProtection="1">
      <alignment horizontal="center" vertical="center" wrapText="1"/>
    </xf>
    <xf numFmtId="49" fontId="3" fillId="0" borderId="9" xfId="7">
      <alignment horizontal="center" vertical="center" wrapText="1"/>
    </xf>
  </cellXfs>
  <cellStyles count="71">
    <cellStyle name="br" xfId="46"/>
    <cellStyle name="col" xfId="45"/>
    <cellStyle name="ex58" xfId="49"/>
    <cellStyle name="ex59" xfId="50"/>
    <cellStyle name="ex60" xfId="11"/>
    <cellStyle name="ex61" xfId="12"/>
    <cellStyle name="ex62" xfId="51"/>
    <cellStyle name="ex63" xfId="52"/>
    <cellStyle name="ex64" xfId="15"/>
    <cellStyle name="ex65" xfId="16"/>
    <cellStyle name="ex66" xfId="53"/>
    <cellStyle name="ex67" xfId="54"/>
    <cellStyle name="ex68" xfId="19"/>
    <cellStyle name="ex69" xfId="20"/>
    <cellStyle name="ex70" xfId="55"/>
    <cellStyle name="ex71" xfId="56"/>
    <cellStyle name="ex72" xfId="23"/>
    <cellStyle name="ex73" xfId="24"/>
    <cellStyle name="ex74" xfId="57"/>
    <cellStyle name="ex75" xfId="58"/>
    <cellStyle name="ex76" xfId="27"/>
    <cellStyle name="ex77" xfId="28"/>
    <cellStyle name="ex78" xfId="59"/>
    <cellStyle name="ex79" xfId="60"/>
    <cellStyle name="ex80" xfId="29"/>
    <cellStyle name="ex81" xfId="30"/>
    <cellStyle name="ex82" xfId="61"/>
    <cellStyle name="ex83" xfId="62"/>
    <cellStyle name="ex84" xfId="31"/>
    <cellStyle name="ex85" xfId="32"/>
    <cellStyle name="ex86" xfId="63"/>
    <cellStyle name="ex87" xfId="64"/>
    <cellStyle name="ex88" xfId="33"/>
    <cellStyle name="ex89" xfId="34"/>
    <cellStyle name="ex90" xfId="65"/>
    <cellStyle name="ex91" xfId="66"/>
    <cellStyle name="ex92" xfId="67"/>
    <cellStyle name="ex93" xfId="68"/>
    <cellStyle name="ex94" xfId="69"/>
    <cellStyle name="ex95" xfId="70"/>
    <cellStyle name="st100" xfId="17"/>
    <cellStyle name="st101" xfId="18"/>
    <cellStyle name="st102" xfId="21"/>
    <cellStyle name="st103" xfId="22"/>
    <cellStyle name="st104" xfId="25"/>
    <cellStyle name="st105" xfId="26"/>
    <cellStyle name="st57" xfId="2"/>
    <cellStyle name="st96" xfId="40"/>
    <cellStyle name="st97" xfId="41"/>
    <cellStyle name="st98" xfId="13"/>
    <cellStyle name="st99" xfId="14"/>
    <cellStyle name="style0" xfId="47"/>
    <cellStyle name="td" xfId="48"/>
    <cellStyle name="tr" xfId="44"/>
    <cellStyle name="xl_bot_header" xfId="9"/>
    <cellStyle name="xl_bot_left_header" xfId="8"/>
    <cellStyle name="xl_bot_right_header" xfId="10"/>
    <cellStyle name="xl_center_header" xfId="6"/>
    <cellStyle name="xl_footer" xfId="43"/>
    <cellStyle name="xl_header" xfId="1"/>
    <cellStyle name="xl_right_header" xfId="7"/>
    <cellStyle name="xl_top_header" xfId="4"/>
    <cellStyle name="xl_top_left_header" xfId="3"/>
    <cellStyle name="xl_top_right_header" xfId="5"/>
    <cellStyle name="xl_total_bot" xfId="42"/>
    <cellStyle name="xl_total_center" xfId="39"/>
    <cellStyle name="xl_total_left" xfId="38"/>
    <cellStyle name="xl_total_top" xfId="36"/>
    <cellStyle name="xl_total_top_left" xfId="35"/>
    <cellStyle name="xl_total_top_right" xfId="37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22"/>
  <sheetViews>
    <sheetView showGridLines="0" tabSelected="1" zoomScale="79" zoomScaleNormal="79" workbookViewId="0">
      <pane ySplit="12" topLeftCell="A13" activePane="bottomLeft" state="frozen"/>
      <selection pane="bottomLeft" activeCell="H3" sqref="H3:I3"/>
    </sheetView>
  </sheetViews>
  <sheetFormatPr defaultColWidth="9.140625" defaultRowHeight="15" outlineLevelRow="1"/>
  <cols>
    <col min="1" max="1" width="40.5703125" style="1" customWidth="1"/>
    <col min="2" max="2" width="6.7109375" style="1" customWidth="1"/>
    <col min="3" max="3" width="7.5703125" style="1" customWidth="1"/>
    <col min="4" max="4" width="11.5703125" style="1" customWidth="1"/>
    <col min="5" max="5" width="6.7109375" style="1" customWidth="1"/>
    <col min="6" max="9" width="17.7109375" style="1" customWidth="1"/>
    <col min="10" max="18" width="0" style="1" hidden="1" customWidth="1"/>
    <col min="19" max="16384" width="9.140625" style="1"/>
  </cols>
  <sheetData>
    <row r="1" spans="1:14" ht="21" customHeight="1">
      <c r="H1" s="41" t="s">
        <v>148</v>
      </c>
      <c r="I1" s="41"/>
    </row>
    <row r="2" spans="1:14" ht="153.75" customHeight="1">
      <c r="H2" s="42" t="s">
        <v>147</v>
      </c>
      <c r="I2" s="42"/>
    </row>
    <row r="3" spans="1:14">
      <c r="H3" s="41" t="s">
        <v>149</v>
      </c>
      <c r="I3" s="41"/>
    </row>
    <row r="6" spans="1:14" ht="31.7" customHeight="1">
      <c r="A6" s="45" t="s">
        <v>146</v>
      </c>
      <c r="B6" s="46"/>
      <c r="C6" s="46"/>
      <c r="D6" s="46"/>
      <c r="E6" s="46"/>
      <c r="F6" s="46"/>
      <c r="G6" s="46"/>
      <c r="H6" s="46"/>
      <c r="I6" s="46"/>
    </row>
    <row r="7" spans="1:14" ht="15.95" customHeight="1">
      <c r="A7" s="45"/>
      <c r="B7" s="46"/>
      <c r="C7" s="46"/>
      <c r="D7" s="46"/>
      <c r="E7" s="46"/>
      <c r="F7" s="46"/>
      <c r="G7" s="46"/>
      <c r="H7" s="46"/>
      <c r="I7" s="46"/>
    </row>
    <row r="8" spans="1:14" ht="15.2" customHeight="1">
      <c r="A8" s="47" t="s">
        <v>0</v>
      </c>
      <c r="B8" s="48"/>
      <c r="C8" s="48"/>
      <c r="D8" s="48"/>
      <c r="E8" s="48"/>
      <c r="F8" s="48"/>
      <c r="G8" s="48"/>
      <c r="H8" s="48"/>
      <c r="I8" s="48"/>
    </row>
    <row r="9" spans="1:14" ht="15.2" customHeight="1">
      <c r="A9" s="49" t="s">
        <v>1</v>
      </c>
      <c r="B9" s="51" t="s">
        <v>2</v>
      </c>
      <c r="C9" s="51" t="s">
        <v>3</v>
      </c>
      <c r="D9" s="55" t="s">
        <v>4</v>
      </c>
      <c r="E9" s="51" t="s">
        <v>5</v>
      </c>
      <c r="F9" s="51" t="s">
        <v>6</v>
      </c>
      <c r="G9" s="52"/>
      <c r="H9" s="53" t="s">
        <v>7</v>
      </c>
      <c r="I9" s="54"/>
    </row>
    <row r="10" spans="1:14" ht="15.2" customHeight="1">
      <c r="A10" s="50"/>
      <c r="B10" s="52"/>
      <c r="C10" s="52"/>
      <c r="D10" s="56"/>
      <c r="E10" s="52"/>
      <c r="F10" s="58" t="s">
        <v>8</v>
      </c>
      <c r="G10" s="59"/>
      <c r="H10" s="39" t="s">
        <v>9</v>
      </c>
      <c r="I10" s="60" t="s">
        <v>10</v>
      </c>
    </row>
    <row r="11" spans="1:14" ht="25.5">
      <c r="A11" s="50"/>
      <c r="B11" s="52"/>
      <c r="C11" s="52"/>
      <c r="D11" s="57"/>
      <c r="E11" s="52"/>
      <c r="F11" s="2" t="s">
        <v>11</v>
      </c>
      <c r="G11" s="2" t="s">
        <v>12</v>
      </c>
      <c r="H11" s="40"/>
      <c r="I11" s="61"/>
    </row>
    <row r="12" spans="1:14">
      <c r="A12" s="3" t="s">
        <v>13</v>
      </c>
      <c r="B12" s="4" t="s">
        <v>14</v>
      </c>
      <c r="C12" s="4" t="s">
        <v>15</v>
      </c>
      <c r="D12" s="4" t="s">
        <v>16</v>
      </c>
      <c r="E12" s="4" t="s">
        <v>17</v>
      </c>
      <c r="F12" s="4" t="s">
        <v>18</v>
      </c>
      <c r="G12" s="4" t="s">
        <v>19</v>
      </c>
      <c r="H12" s="4" t="s">
        <v>20</v>
      </c>
      <c r="I12" s="5" t="s">
        <v>21</v>
      </c>
    </row>
    <row r="13" spans="1:14" ht="45">
      <c r="A13" s="6" t="s">
        <v>22</v>
      </c>
      <c r="B13" s="7" t="s">
        <v>23</v>
      </c>
      <c r="C13" s="7"/>
      <c r="D13" s="7"/>
      <c r="E13" s="7"/>
      <c r="F13" s="8">
        <v>6771.6105200000002</v>
      </c>
      <c r="G13" s="8">
        <f>G14+G51+G59+G68+G77+G97+G105+G112</f>
        <v>16915.256389999995</v>
      </c>
      <c r="H13" s="8">
        <v>3898.3355200000001</v>
      </c>
      <c r="I13" s="9">
        <v>3227.7105200000001</v>
      </c>
      <c r="J13" s="1">
        <f>16915.3</f>
        <v>16915.3</v>
      </c>
      <c r="K13" s="1">
        <f>SUM(K14:K118)</f>
        <v>8.3220000000281402E-2</v>
      </c>
      <c r="N13" s="1">
        <v>127.91322000000011</v>
      </c>
    </row>
    <row r="14" spans="1:14">
      <c r="A14" s="10" t="s">
        <v>24</v>
      </c>
      <c r="B14" s="11" t="s">
        <v>23</v>
      </c>
      <c r="C14" s="11" t="s">
        <v>25</v>
      </c>
      <c r="D14" s="11"/>
      <c r="E14" s="11"/>
      <c r="F14" s="12">
        <v>4012.5</v>
      </c>
      <c r="G14" s="12">
        <f>G15+G23+G31+G37</f>
        <v>4416.5191599999989</v>
      </c>
      <c r="H14" s="12">
        <v>2597.8605200000002</v>
      </c>
      <c r="I14" s="13">
        <v>2266</v>
      </c>
      <c r="J14" s="38">
        <f>J13-G13</f>
        <v>4.3610000004264293E-2</v>
      </c>
    </row>
    <row r="15" spans="1:14" ht="51">
      <c r="A15" s="14" t="s">
        <v>26</v>
      </c>
      <c r="B15" s="15" t="s">
        <v>23</v>
      </c>
      <c r="C15" s="15" t="s">
        <v>27</v>
      </c>
      <c r="D15" s="15"/>
      <c r="E15" s="15"/>
      <c r="F15" s="16">
        <v>955</v>
      </c>
      <c r="G15" s="16">
        <f>G16</f>
        <v>1162.8999999999999</v>
      </c>
      <c r="H15" s="16">
        <v>1055</v>
      </c>
      <c r="I15" s="17">
        <v>1016</v>
      </c>
    </row>
    <row r="16" spans="1:14" ht="51" outlineLevel="1">
      <c r="A16" s="18" t="s">
        <v>28</v>
      </c>
      <c r="B16" s="19" t="s">
        <v>23</v>
      </c>
      <c r="C16" s="19" t="s">
        <v>27</v>
      </c>
      <c r="D16" s="19" t="s">
        <v>29</v>
      </c>
      <c r="E16" s="19"/>
      <c r="F16" s="20">
        <v>955</v>
      </c>
      <c r="G16" s="20">
        <f>G17</f>
        <v>1162.8999999999999</v>
      </c>
      <c r="H16" s="20">
        <v>1055</v>
      </c>
      <c r="I16" s="21">
        <v>1016</v>
      </c>
    </row>
    <row r="17" spans="1:14" ht="25.5" outlineLevel="1">
      <c r="A17" s="22" t="s">
        <v>30</v>
      </c>
      <c r="B17" s="23" t="s">
        <v>23</v>
      </c>
      <c r="C17" s="23" t="s">
        <v>27</v>
      </c>
      <c r="D17" s="23" t="s">
        <v>31</v>
      </c>
      <c r="E17" s="23"/>
      <c r="F17" s="20">
        <v>955</v>
      </c>
      <c r="G17" s="20">
        <f>G18</f>
        <v>1162.8999999999999</v>
      </c>
      <c r="H17" s="20">
        <v>1055</v>
      </c>
      <c r="I17" s="21">
        <v>1016</v>
      </c>
    </row>
    <row r="18" spans="1:14" ht="38.25" outlineLevel="1">
      <c r="A18" s="24" t="s">
        <v>32</v>
      </c>
      <c r="B18" s="25" t="s">
        <v>23</v>
      </c>
      <c r="C18" s="25" t="s">
        <v>27</v>
      </c>
      <c r="D18" s="25" t="s">
        <v>33</v>
      </c>
      <c r="E18" s="25"/>
      <c r="F18" s="20">
        <v>955</v>
      </c>
      <c r="G18" s="20">
        <f>G19+G21</f>
        <v>1162.8999999999999</v>
      </c>
      <c r="H18" s="20">
        <v>1055</v>
      </c>
      <c r="I18" s="21">
        <v>1016</v>
      </c>
    </row>
    <row r="19" spans="1:14" ht="25.5" outlineLevel="1">
      <c r="A19" s="26" t="s">
        <v>34</v>
      </c>
      <c r="B19" s="27" t="s">
        <v>23</v>
      </c>
      <c r="C19" s="27" t="s">
        <v>27</v>
      </c>
      <c r="D19" s="27" t="s">
        <v>35</v>
      </c>
      <c r="E19" s="27"/>
      <c r="F19" s="20">
        <v>0</v>
      </c>
      <c r="G19" s="20">
        <v>70.8</v>
      </c>
      <c r="H19" s="20">
        <v>0</v>
      </c>
      <c r="I19" s="21">
        <v>0</v>
      </c>
    </row>
    <row r="20" spans="1:14" ht="76.5" outlineLevel="1">
      <c r="A20" s="28" t="s">
        <v>36</v>
      </c>
      <c r="B20" s="29" t="s">
        <v>23</v>
      </c>
      <c r="C20" s="29" t="s">
        <v>27</v>
      </c>
      <c r="D20" s="29" t="s">
        <v>35</v>
      </c>
      <c r="E20" s="29" t="s">
        <v>37</v>
      </c>
      <c r="F20" s="20">
        <v>0</v>
      </c>
      <c r="G20" s="20">
        <v>70.8</v>
      </c>
      <c r="H20" s="20">
        <v>0</v>
      </c>
      <c r="I20" s="21">
        <v>0</v>
      </c>
    </row>
    <row r="21" spans="1:14" ht="51" outlineLevel="1">
      <c r="A21" s="26" t="s">
        <v>38</v>
      </c>
      <c r="B21" s="27" t="s">
        <v>23</v>
      </c>
      <c r="C21" s="27" t="s">
        <v>27</v>
      </c>
      <c r="D21" s="27" t="s">
        <v>39</v>
      </c>
      <c r="E21" s="27"/>
      <c r="F21" s="20">
        <v>955</v>
      </c>
      <c r="G21" s="20">
        <f>G22</f>
        <v>1092.0999999999999</v>
      </c>
      <c r="H21" s="20">
        <v>1055</v>
      </c>
      <c r="I21" s="21">
        <v>1016</v>
      </c>
    </row>
    <row r="22" spans="1:14" ht="76.5" outlineLevel="1">
      <c r="A22" s="28" t="s">
        <v>36</v>
      </c>
      <c r="B22" s="29" t="s">
        <v>23</v>
      </c>
      <c r="C22" s="29" t="s">
        <v>27</v>
      </c>
      <c r="D22" s="29" t="s">
        <v>39</v>
      </c>
      <c r="E22" s="29" t="s">
        <v>37</v>
      </c>
      <c r="F22" s="20">
        <v>955</v>
      </c>
      <c r="G22" s="20">
        <f>955+137.1</f>
        <v>1092.0999999999999</v>
      </c>
      <c r="H22" s="20">
        <v>1055</v>
      </c>
      <c r="I22" s="21">
        <v>1016</v>
      </c>
      <c r="J22" s="1">
        <v>1092.0999999999999</v>
      </c>
      <c r="K22" s="38">
        <f>J22-G22</f>
        <v>0</v>
      </c>
      <c r="N22" s="1">
        <v>137.09999999999991</v>
      </c>
    </row>
    <row r="23" spans="1:14" ht="76.5">
      <c r="A23" s="14" t="s">
        <v>40</v>
      </c>
      <c r="B23" s="15" t="s">
        <v>23</v>
      </c>
      <c r="C23" s="15" t="s">
        <v>41</v>
      </c>
      <c r="D23" s="15"/>
      <c r="E23" s="15"/>
      <c r="F23" s="16">
        <v>2170</v>
      </c>
      <c r="G23" s="16">
        <f>G24</f>
        <v>2264.4191599999995</v>
      </c>
      <c r="H23" s="16">
        <v>1542.86052</v>
      </c>
      <c r="I23" s="17">
        <v>1250</v>
      </c>
    </row>
    <row r="24" spans="1:14" ht="51" outlineLevel="1">
      <c r="A24" s="18" t="s">
        <v>28</v>
      </c>
      <c r="B24" s="19" t="s">
        <v>23</v>
      </c>
      <c r="C24" s="19" t="s">
        <v>41</v>
      </c>
      <c r="D24" s="19" t="s">
        <v>29</v>
      </c>
      <c r="E24" s="19"/>
      <c r="F24" s="20">
        <v>2170</v>
      </c>
      <c r="G24" s="20">
        <f>G25</f>
        <v>2264.4191599999995</v>
      </c>
      <c r="H24" s="20">
        <v>1542.86052</v>
      </c>
      <c r="I24" s="21">
        <v>1250</v>
      </c>
    </row>
    <row r="25" spans="1:14" ht="25.5" outlineLevel="1">
      <c r="A25" s="22" t="s">
        <v>30</v>
      </c>
      <c r="B25" s="23" t="s">
        <v>23</v>
      </c>
      <c r="C25" s="23" t="s">
        <v>41</v>
      </c>
      <c r="D25" s="23" t="s">
        <v>31</v>
      </c>
      <c r="E25" s="23"/>
      <c r="F25" s="20">
        <v>2170</v>
      </c>
      <c r="G25" s="20">
        <f>G26</f>
        <v>2264.4191599999995</v>
      </c>
      <c r="H25" s="20">
        <v>1542.86052</v>
      </c>
      <c r="I25" s="21">
        <v>1250</v>
      </c>
    </row>
    <row r="26" spans="1:14" ht="38.25" outlineLevel="1">
      <c r="A26" s="24" t="s">
        <v>32</v>
      </c>
      <c r="B26" s="25" t="s">
        <v>23</v>
      </c>
      <c r="C26" s="25" t="s">
        <v>41</v>
      </c>
      <c r="D26" s="25" t="s">
        <v>33</v>
      </c>
      <c r="E26" s="25"/>
      <c r="F26" s="20">
        <v>2170</v>
      </c>
      <c r="G26" s="20">
        <f>G27</f>
        <v>2264.4191599999995</v>
      </c>
      <c r="H26" s="20">
        <v>1542.86052</v>
      </c>
      <c r="I26" s="21">
        <v>1250</v>
      </c>
    </row>
    <row r="27" spans="1:14" ht="63.75" outlineLevel="1">
      <c r="A27" s="26" t="s">
        <v>42</v>
      </c>
      <c r="B27" s="27" t="s">
        <v>23</v>
      </c>
      <c r="C27" s="27" t="s">
        <v>41</v>
      </c>
      <c r="D27" s="27" t="s">
        <v>43</v>
      </c>
      <c r="E27" s="27"/>
      <c r="F27" s="20">
        <v>2170</v>
      </c>
      <c r="G27" s="20">
        <f>G28+G29+G30</f>
        <v>2264.4191599999995</v>
      </c>
      <c r="H27" s="20">
        <v>1542.86052</v>
      </c>
      <c r="I27" s="21">
        <v>1250</v>
      </c>
    </row>
    <row r="28" spans="1:14" ht="76.5" outlineLevel="1">
      <c r="A28" s="28" t="s">
        <v>36</v>
      </c>
      <c r="B28" s="29" t="s">
        <v>23</v>
      </c>
      <c r="C28" s="29" t="s">
        <v>41</v>
      </c>
      <c r="D28" s="29" t="s">
        <v>43</v>
      </c>
      <c r="E28" s="29" t="s">
        <v>37</v>
      </c>
      <c r="F28" s="20">
        <v>1016</v>
      </c>
      <c r="G28" s="20">
        <f>1016+130.2</f>
        <v>1146.2</v>
      </c>
      <c r="H28" s="20">
        <v>1142.86052</v>
      </c>
      <c r="I28" s="21">
        <v>1000</v>
      </c>
      <c r="J28" s="1">
        <v>1146.2</v>
      </c>
      <c r="K28" s="38">
        <f>J28-G28</f>
        <v>0</v>
      </c>
      <c r="N28" s="1">
        <v>130.20000000000005</v>
      </c>
    </row>
    <row r="29" spans="1:14" ht="38.25" outlineLevel="1">
      <c r="A29" s="28" t="s">
        <v>44</v>
      </c>
      <c r="B29" s="29" t="s">
        <v>23</v>
      </c>
      <c r="C29" s="29" t="s">
        <v>41</v>
      </c>
      <c r="D29" s="29" t="s">
        <v>43</v>
      </c>
      <c r="E29" s="29" t="s">
        <v>45</v>
      </c>
      <c r="F29" s="20">
        <v>1124</v>
      </c>
      <c r="G29" s="20">
        <f>1278.67016-203.87</f>
        <v>1074.8001599999998</v>
      </c>
      <c r="H29" s="20">
        <v>400</v>
      </c>
      <c r="I29" s="21">
        <v>250</v>
      </c>
      <c r="J29" s="1">
        <v>1074.8</v>
      </c>
      <c r="K29" s="38">
        <f>J29-G29</f>
        <v>-1.5999999982341251E-4</v>
      </c>
      <c r="N29" s="1">
        <v>-203.87015999999994</v>
      </c>
    </row>
    <row r="30" spans="1:14" outlineLevel="1">
      <c r="A30" s="28" t="s">
        <v>46</v>
      </c>
      <c r="B30" s="29" t="s">
        <v>23</v>
      </c>
      <c r="C30" s="29" t="s">
        <v>41</v>
      </c>
      <c r="D30" s="29" t="s">
        <v>43</v>
      </c>
      <c r="E30" s="29" t="s">
        <v>47</v>
      </c>
      <c r="F30" s="20">
        <v>30</v>
      </c>
      <c r="G30" s="20">
        <v>43.418999999999997</v>
      </c>
      <c r="H30" s="20">
        <v>0</v>
      </c>
      <c r="I30" s="21">
        <v>0</v>
      </c>
      <c r="J30" s="1">
        <v>43.4</v>
      </c>
      <c r="K30" s="38">
        <f>J30-G30</f>
        <v>-1.8999999999998352E-2</v>
      </c>
      <c r="N30" s="1">
        <v>-1.8999999999998352E-2</v>
      </c>
    </row>
    <row r="31" spans="1:14">
      <c r="A31" s="14" t="s">
        <v>48</v>
      </c>
      <c r="B31" s="15" t="s">
        <v>23</v>
      </c>
      <c r="C31" s="15" t="s">
        <v>49</v>
      </c>
      <c r="D31" s="15"/>
      <c r="E31" s="15"/>
      <c r="F31" s="16">
        <v>1</v>
      </c>
      <c r="G31" s="16">
        <v>1</v>
      </c>
      <c r="H31" s="16">
        <v>0</v>
      </c>
      <c r="I31" s="17">
        <v>0</v>
      </c>
    </row>
    <row r="32" spans="1:14" ht="51" outlineLevel="1">
      <c r="A32" s="18" t="s">
        <v>28</v>
      </c>
      <c r="B32" s="19" t="s">
        <v>23</v>
      </c>
      <c r="C32" s="19" t="s">
        <v>49</v>
      </c>
      <c r="D32" s="19" t="s">
        <v>29</v>
      </c>
      <c r="E32" s="19"/>
      <c r="F32" s="20">
        <v>1</v>
      </c>
      <c r="G32" s="20">
        <v>1</v>
      </c>
      <c r="H32" s="20">
        <v>0</v>
      </c>
      <c r="I32" s="21">
        <v>0</v>
      </c>
    </row>
    <row r="33" spans="1:14" ht="25.5" outlineLevel="1">
      <c r="A33" s="22" t="s">
        <v>30</v>
      </c>
      <c r="B33" s="23" t="s">
        <v>23</v>
      </c>
      <c r="C33" s="23" t="s">
        <v>49</v>
      </c>
      <c r="D33" s="23" t="s">
        <v>31</v>
      </c>
      <c r="E33" s="23"/>
      <c r="F33" s="20">
        <v>1</v>
      </c>
      <c r="G33" s="20">
        <v>1</v>
      </c>
      <c r="H33" s="20">
        <v>0</v>
      </c>
      <c r="I33" s="21">
        <v>0</v>
      </c>
    </row>
    <row r="34" spans="1:14" ht="25.5" outlineLevel="1">
      <c r="A34" s="24" t="s">
        <v>50</v>
      </c>
      <c r="B34" s="25" t="s">
        <v>23</v>
      </c>
      <c r="C34" s="25" t="s">
        <v>49</v>
      </c>
      <c r="D34" s="25" t="s">
        <v>51</v>
      </c>
      <c r="E34" s="25"/>
      <c r="F34" s="20">
        <v>1</v>
      </c>
      <c r="G34" s="20">
        <v>1</v>
      </c>
      <c r="H34" s="20">
        <v>0</v>
      </c>
      <c r="I34" s="21">
        <v>0</v>
      </c>
    </row>
    <row r="35" spans="1:14" ht="25.5" outlineLevel="1">
      <c r="A35" s="26" t="s">
        <v>52</v>
      </c>
      <c r="B35" s="27" t="s">
        <v>23</v>
      </c>
      <c r="C35" s="27" t="s">
        <v>49</v>
      </c>
      <c r="D35" s="27" t="s">
        <v>53</v>
      </c>
      <c r="E35" s="27"/>
      <c r="F35" s="20">
        <v>1</v>
      </c>
      <c r="G35" s="20">
        <v>1</v>
      </c>
      <c r="H35" s="20">
        <v>0</v>
      </c>
      <c r="I35" s="21">
        <v>0</v>
      </c>
    </row>
    <row r="36" spans="1:14" outlineLevel="1">
      <c r="A36" s="28" t="s">
        <v>46</v>
      </c>
      <c r="B36" s="29" t="s">
        <v>23</v>
      </c>
      <c r="C36" s="29" t="s">
        <v>49</v>
      </c>
      <c r="D36" s="29" t="s">
        <v>53</v>
      </c>
      <c r="E36" s="29" t="s">
        <v>47</v>
      </c>
      <c r="F36" s="20">
        <v>1</v>
      </c>
      <c r="G36" s="20">
        <v>1</v>
      </c>
      <c r="H36" s="20">
        <v>0</v>
      </c>
      <c r="I36" s="21">
        <v>0</v>
      </c>
    </row>
    <row r="37" spans="1:14">
      <c r="A37" s="14" t="s">
        <v>54</v>
      </c>
      <c r="B37" s="15" t="s">
        <v>23</v>
      </c>
      <c r="C37" s="15" t="s">
        <v>55</v>
      </c>
      <c r="D37" s="15"/>
      <c r="E37" s="15"/>
      <c r="F37" s="16">
        <v>886.5</v>
      </c>
      <c r="G37" s="16">
        <f>G38</f>
        <v>988.2</v>
      </c>
      <c r="H37" s="16">
        <v>0</v>
      </c>
      <c r="I37" s="17">
        <v>0</v>
      </c>
    </row>
    <row r="38" spans="1:14" ht="51" outlineLevel="1">
      <c r="A38" s="18" t="s">
        <v>28</v>
      </c>
      <c r="B38" s="19" t="s">
        <v>23</v>
      </c>
      <c r="C38" s="19" t="s">
        <v>55</v>
      </c>
      <c r="D38" s="19" t="s">
        <v>29</v>
      </c>
      <c r="E38" s="19"/>
      <c r="F38" s="20">
        <v>886.5</v>
      </c>
      <c r="G38" s="20">
        <f>G39</f>
        <v>988.2</v>
      </c>
      <c r="H38" s="20">
        <v>0</v>
      </c>
      <c r="I38" s="21">
        <v>0</v>
      </c>
    </row>
    <row r="39" spans="1:14" ht="25.5" outlineLevel="1">
      <c r="A39" s="22" t="s">
        <v>30</v>
      </c>
      <c r="B39" s="23" t="s">
        <v>23</v>
      </c>
      <c r="C39" s="23" t="s">
        <v>55</v>
      </c>
      <c r="D39" s="23" t="s">
        <v>31</v>
      </c>
      <c r="E39" s="23"/>
      <c r="F39" s="20">
        <v>886.5</v>
      </c>
      <c r="G39" s="20">
        <f>G40</f>
        <v>988.2</v>
      </c>
      <c r="H39" s="20">
        <v>0</v>
      </c>
      <c r="I39" s="21">
        <v>0</v>
      </c>
    </row>
    <row r="40" spans="1:14" ht="63.75" outlineLevel="1">
      <c r="A40" s="24" t="s">
        <v>56</v>
      </c>
      <c r="B40" s="25" t="s">
        <v>23</v>
      </c>
      <c r="C40" s="25" t="s">
        <v>55</v>
      </c>
      <c r="D40" s="25" t="s">
        <v>57</v>
      </c>
      <c r="E40" s="25"/>
      <c r="F40" s="20">
        <v>886.5</v>
      </c>
      <c r="G40" s="20">
        <f>G41+G43+G45+G47+G49</f>
        <v>988.2</v>
      </c>
      <c r="H40" s="20">
        <v>0</v>
      </c>
      <c r="I40" s="21">
        <v>0</v>
      </c>
    </row>
    <row r="41" spans="1:14" ht="89.25" outlineLevel="1">
      <c r="A41" s="26" t="s">
        <v>58</v>
      </c>
      <c r="B41" s="27" t="s">
        <v>23</v>
      </c>
      <c r="C41" s="27" t="s">
        <v>55</v>
      </c>
      <c r="D41" s="27" t="s">
        <v>59</v>
      </c>
      <c r="E41" s="27"/>
      <c r="F41" s="20">
        <v>23.6</v>
      </c>
      <c r="G41" s="20">
        <f>G42</f>
        <v>24.8</v>
      </c>
      <c r="H41" s="20">
        <v>0</v>
      </c>
      <c r="I41" s="21">
        <v>0</v>
      </c>
    </row>
    <row r="42" spans="1:14" outlineLevel="1">
      <c r="A42" s="28" t="s">
        <v>60</v>
      </c>
      <c r="B42" s="29" t="s">
        <v>23</v>
      </c>
      <c r="C42" s="29" t="s">
        <v>55</v>
      </c>
      <c r="D42" s="29" t="s">
        <v>59</v>
      </c>
      <c r="E42" s="29" t="s">
        <v>61</v>
      </c>
      <c r="F42" s="20">
        <v>23.6</v>
      </c>
      <c r="G42" s="20">
        <f>23.6+1.2</f>
        <v>24.8</v>
      </c>
      <c r="H42" s="20">
        <v>0</v>
      </c>
      <c r="I42" s="21">
        <v>0</v>
      </c>
      <c r="J42" s="1">
        <v>24.8</v>
      </c>
      <c r="K42" s="38">
        <f>J42-G42</f>
        <v>0</v>
      </c>
      <c r="N42" s="1">
        <v>1.1999999999999993</v>
      </c>
    </row>
    <row r="43" spans="1:14" ht="76.5" outlineLevel="1">
      <c r="A43" s="26" t="s">
        <v>62</v>
      </c>
      <c r="B43" s="27" t="s">
        <v>23</v>
      </c>
      <c r="C43" s="27" t="s">
        <v>55</v>
      </c>
      <c r="D43" s="27" t="s">
        <v>63</v>
      </c>
      <c r="E43" s="27"/>
      <c r="F43" s="20">
        <v>5.6</v>
      </c>
      <c r="G43" s="20">
        <f>G44</f>
        <v>5.8999999999999995</v>
      </c>
      <c r="H43" s="20">
        <v>0</v>
      </c>
      <c r="I43" s="21">
        <v>0</v>
      </c>
    </row>
    <row r="44" spans="1:14" outlineLevel="1">
      <c r="A44" s="28" t="s">
        <v>60</v>
      </c>
      <c r="B44" s="29" t="s">
        <v>23</v>
      </c>
      <c r="C44" s="29" t="s">
        <v>55</v>
      </c>
      <c r="D44" s="29" t="s">
        <v>63</v>
      </c>
      <c r="E44" s="29" t="s">
        <v>61</v>
      </c>
      <c r="F44" s="20">
        <v>5.6</v>
      </c>
      <c r="G44" s="20">
        <f>5.6+0.3</f>
        <v>5.8999999999999995</v>
      </c>
      <c r="H44" s="20">
        <v>0</v>
      </c>
      <c r="I44" s="21">
        <v>0</v>
      </c>
      <c r="J44" s="1">
        <v>5.9</v>
      </c>
      <c r="K44" s="38">
        <f>J44-G44</f>
        <v>0</v>
      </c>
      <c r="N44" s="1">
        <v>0.30000000000000071</v>
      </c>
    </row>
    <row r="45" spans="1:14" ht="89.25" outlineLevel="1">
      <c r="A45" s="26" t="s">
        <v>64</v>
      </c>
      <c r="B45" s="27" t="s">
        <v>23</v>
      </c>
      <c r="C45" s="27" t="s">
        <v>55</v>
      </c>
      <c r="D45" s="27" t="s">
        <v>65</v>
      </c>
      <c r="E45" s="27"/>
      <c r="F45" s="20">
        <v>2</v>
      </c>
      <c r="G45" s="20">
        <f>G46</f>
        <v>2.1</v>
      </c>
      <c r="H45" s="20">
        <v>0</v>
      </c>
      <c r="I45" s="21">
        <v>0</v>
      </c>
    </row>
    <row r="46" spans="1:14" outlineLevel="1">
      <c r="A46" s="28" t="s">
        <v>60</v>
      </c>
      <c r="B46" s="29" t="s">
        <v>23</v>
      </c>
      <c r="C46" s="29" t="s">
        <v>55</v>
      </c>
      <c r="D46" s="29" t="s">
        <v>65</v>
      </c>
      <c r="E46" s="29" t="s">
        <v>61</v>
      </c>
      <c r="F46" s="20">
        <v>2</v>
      </c>
      <c r="G46" s="20">
        <f>2+0.1</f>
        <v>2.1</v>
      </c>
      <c r="H46" s="20">
        <v>0</v>
      </c>
      <c r="I46" s="21">
        <v>0</v>
      </c>
      <c r="J46" s="1">
        <v>2.1</v>
      </c>
      <c r="K46" s="38">
        <f>J46-G46</f>
        <v>0</v>
      </c>
      <c r="N46" s="1">
        <v>0.10000000000000009</v>
      </c>
    </row>
    <row r="47" spans="1:14" ht="89.25" outlineLevel="1">
      <c r="A47" s="26" t="s">
        <v>66</v>
      </c>
      <c r="B47" s="27" t="s">
        <v>23</v>
      </c>
      <c r="C47" s="27" t="s">
        <v>55</v>
      </c>
      <c r="D47" s="27" t="s">
        <v>67</v>
      </c>
      <c r="E47" s="27"/>
      <c r="F47" s="20">
        <v>26.7</v>
      </c>
      <c r="G47" s="20">
        <f>G48</f>
        <v>28.2</v>
      </c>
      <c r="H47" s="20">
        <v>0</v>
      </c>
      <c r="I47" s="21">
        <v>0</v>
      </c>
    </row>
    <row r="48" spans="1:14" outlineLevel="1">
      <c r="A48" s="28" t="s">
        <v>60</v>
      </c>
      <c r="B48" s="29" t="s">
        <v>23</v>
      </c>
      <c r="C48" s="29" t="s">
        <v>55</v>
      </c>
      <c r="D48" s="29" t="s">
        <v>67</v>
      </c>
      <c r="E48" s="29" t="s">
        <v>61</v>
      </c>
      <c r="F48" s="20">
        <v>26.7</v>
      </c>
      <c r="G48" s="20">
        <f>26.7+1.5</f>
        <v>28.2</v>
      </c>
      <c r="H48" s="20">
        <v>0</v>
      </c>
      <c r="I48" s="21">
        <v>0</v>
      </c>
      <c r="J48" s="1">
        <v>28.2</v>
      </c>
      <c r="K48" s="38">
        <f>J48-G48</f>
        <v>0</v>
      </c>
      <c r="N48" s="1">
        <v>1.5</v>
      </c>
    </row>
    <row r="49" spans="1:14" ht="76.5" outlineLevel="1">
      <c r="A49" s="26" t="s">
        <v>68</v>
      </c>
      <c r="B49" s="27" t="s">
        <v>23</v>
      </c>
      <c r="C49" s="27" t="s">
        <v>55</v>
      </c>
      <c r="D49" s="27" t="s">
        <v>69</v>
      </c>
      <c r="E49" s="27"/>
      <c r="F49" s="20">
        <v>828.6</v>
      </c>
      <c r="G49" s="20">
        <f>G50</f>
        <v>927.2</v>
      </c>
      <c r="H49" s="20">
        <v>0</v>
      </c>
      <c r="I49" s="21">
        <v>0</v>
      </c>
    </row>
    <row r="50" spans="1:14" outlineLevel="1">
      <c r="A50" s="28" t="s">
        <v>60</v>
      </c>
      <c r="B50" s="29" t="s">
        <v>23</v>
      </c>
      <c r="C50" s="29" t="s">
        <v>55</v>
      </c>
      <c r="D50" s="29" t="s">
        <v>69</v>
      </c>
      <c r="E50" s="29" t="s">
        <v>61</v>
      </c>
      <c r="F50" s="20">
        <v>828.6</v>
      </c>
      <c r="G50" s="20">
        <f>828.6+98.6</f>
        <v>927.2</v>
      </c>
      <c r="H50" s="20">
        <v>0</v>
      </c>
      <c r="I50" s="21">
        <v>0</v>
      </c>
      <c r="J50" s="1">
        <v>927.2</v>
      </c>
      <c r="K50" s="38">
        <f>J50-G50</f>
        <v>0</v>
      </c>
      <c r="N50" s="1">
        <v>98.600000000000023</v>
      </c>
    </row>
    <row r="51" spans="1:14">
      <c r="A51" s="10" t="s">
        <v>70</v>
      </c>
      <c r="B51" s="11" t="s">
        <v>23</v>
      </c>
      <c r="C51" s="11" t="s">
        <v>71</v>
      </c>
      <c r="D51" s="11"/>
      <c r="E51" s="11"/>
      <c r="F51" s="12">
        <v>136</v>
      </c>
      <c r="G51" s="12">
        <v>136.184</v>
      </c>
      <c r="H51" s="12">
        <v>149.80000000000001</v>
      </c>
      <c r="I51" s="13">
        <v>163.80000000000001</v>
      </c>
    </row>
    <row r="52" spans="1:14" ht="25.5">
      <c r="A52" s="14" t="s">
        <v>72</v>
      </c>
      <c r="B52" s="15" t="s">
        <v>23</v>
      </c>
      <c r="C52" s="15" t="s">
        <v>73</v>
      </c>
      <c r="D52" s="15"/>
      <c r="E52" s="15"/>
      <c r="F52" s="16">
        <v>136</v>
      </c>
      <c r="G52" s="16">
        <v>136.184</v>
      </c>
      <c r="H52" s="16">
        <v>149.80000000000001</v>
      </c>
      <c r="I52" s="17">
        <v>163.80000000000001</v>
      </c>
    </row>
    <row r="53" spans="1:14" ht="51" outlineLevel="1">
      <c r="A53" s="18" t="s">
        <v>28</v>
      </c>
      <c r="B53" s="19" t="s">
        <v>23</v>
      </c>
      <c r="C53" s="19" t="s">
        <v>73</v>
      </c>
      <c r="D53" s="19" t="s">
        <v>29</v>
      </c>
      <c r="E53" s="19"/>
      <c r="F53" s="20">
        <v>136</v>
      </c>
      <c r="G53" s="20">
        <v>136.184</v>
      </c>
      <c r="H53" s="20">
        <v>149.80000000000001</v>
      </c>
      <c r="I53" s="21">
        <v>163.80000000000001</v>
      </c>
    </row>
    <row r="54" spans="1:14" ht="25.5" outlineLevel="1">
      <c r="A54" s="22" t="s">
        <v>30</v>
      </c>
      <c r="B54" s="23" t="s">
        <v>23</v>
      </c>
      <c r="C54" s="23" t="s">
        <v>73</v>
      </c>
      <c r="D54" s="23" t="s">
        <v>31</v>
      </c>
      <c r="E54" s="23"/>
      <c r="F54" s="20">
        <v>136</v>
      </c>
      <c r="G54" s="20">
        <v>136.184</v>
      </c>
      <c r="H54" s="20">
        <v>149.80000000000001</v>
      </c>
      <c r="I54" s="21">
        <v>163.80000000000001</v>
      </c>
    </row>
    <row r="55" spans="1:14" ht="63.75" outlineLevel="1">
      <c r="A55" s="24" t="s">
        <v>56</v>
      </c>
      <c r="B55" s="25" t="s">
        <v>23</v>
      </c>
      <c r="C55" s="25" t="s">
        <v>73</v>
      </c>
      <c r="D55" s="25" t="s">
        <v>57</v>
      </c>
      <c r="E55" s="25"/>
      <c r="F55" s="20">
        <v>136</v>
      </c>
      <c r="G55" s="20">
        <v>136.184</v>
      </c>
      <c r="H55" s="20">
        <v>149.80000000000001</v>
      </c>
      <c r="I55" s="21">
        <v>163.80000000000001</v>
      </c>
    </row>
    <row r="56" spans="1:14" ht="89.25" outlineLevel="1">
      <c r="A56" s="26" t="s">
        <v>74</v>
      </c>
      <c r="B56" s="27" t="s">
        <v>23</v>
      </c>
      <c r="C56" s="27" t="s">
        <v>73</v>
      </c>
      <c r="D56" s="27" t="s">
        <v>75</v>
      </c>
      <c r="E56" s="27"/>
      <c r="F56" s="20">
        <v>136</v>
      </c>
      <c r="G56" s="20">
        <v>136.184</v>
      </c>
      <c r="H56" s="20">
        <v>149.80000000000001</v>
      </c>
      <c r="I56" s="21">
        <v>163.80000000000001</v>
      </c>
    </row>
    <row r="57" spans="1:14" ht="76.5" outlineLevel="1">
      <c r="A57" s="28" t="s">
        <v>36</v>
      </c>
      <c r="B57" s="29" t="s">
        <v>23</v>
      </c>
      <c r="C57" s="29" t="s">
        <v>73</v>
      </c>
      <c r="D57" s="29" t="s">
        <v>75</v>
      </c>
      <c r="E57" s="29" t="s">
        <v>37</v>
      </c>
      <c r="F57" s="20">
        <v>122.8</v>
      </c>
      <c r="G57" s="20">
        <v>122.98399999999999</v>
      </c>
      <c r="H57" s="20">
        <v>135.80000000000001</v>
      </c>
      <c r="I57" s="21">
        <v>149.6</v>
      </c>
    </row>
    <row r="58" spans="1:14" ht="38.25" outlineLevel="1">
      <c r="A58" s="28" t="s">
        <v>44</v>
      </c>
      <c r="B58" s="29" t="s">
        <v>23</v>
      </c>
      <c r="C58" s="29" t="s">
        <v>73</v>
      </c>
      <c r="D58" s="29" t="s">
        <v>75</v>
      </c>
      <c r="E58" s="29" t="s">
        <v>45</v>
      </c>
      <c r="F58" s="20">
        <v>13.2</v>
      </c>
      <c r="G58" s="20">
        <v>13.2</v>
      </c>
      <c r="H58" s="20">
        <v>14</v>
      </c>
      <c r="I58" s="21">
        <v>14.2</v>
      </c>
    </row>
    <row r="59" spans="1:14" ht="38.25">
      <c r="A59" s="10" t="s">
        <v>76</v>
      </c>
      <c r="B59" s="11" t="s">
        <v>23</v>
      </c>
      <c r="C59" s="11" t="s">
        <v>77</v>
      </c>
      <c r="D59" s="11"/>
      <c r="E59" s="11"/>
      <c r="F59" s="12">
        <v>420</v>
      </c>
      <c r="G59" s="12">
        <f>G60</f>
        <v>419.93239999999997</v>
      </c>
      <c r="H59" s="12">
        <v>350</v>
      </c>
      <c r="I59" s="13">
        <v>257.91052000000002</v>
      </c>
    </row>
    <row r="60" spans="1:14" ht="51">
      <c r="A60" s="14" t="s">
        <v>78</v>
      </c>
      <c r="B60" s="15" t="s">
        <v>23</v>
      </c>
      <c r="C60" s="15" t="s">
        <v>79</v>
      </c>
      <c r="D60" s="15"/>
      <c r="E60" s="15"/>
      <c r="F60" s="16">
        <v>420</v>
      </c>
      <c r="G60" s="16">
        <f>G61</f>
        <v>419.93239999999997</v>
      </c>
      <c r="H60" s="16">
        <v>350</v>
      </c>
      <c r="I60" s="17">
        <v>257.91052000000002</v>
      </c>
    </row>
    <row r="61" spans="1:14" ht="51" outlineLevel="1">
      <c r="A61" s="18" t="s">
        <v>28</v>
      </c>
      <c r="B61" s="19" t="s">
        <v>23</v>
      </c>
      <c r="C61" s="19" t="s">
        <v>79</v>
      </c>
      <c r="D61" s="19" t="s">
        <v>29</v>
      </c>
      <c r="E61" s="19"/>
      <c r="F61" s="20">
        <v>420</v>
      </c>
      <c r="G61" s="20">
        <f>G62</f>
        <v>419.93239999999997</v>
      </c>
      <c r="H61" s="20">
        <v>350</v>
      </c>
      <c r="I61" s="21">
        <v>257.91052000000002</v>
      </c>
    </row>
    <row r="62" spans="1:14" ht="25.5" outlineLevel="1">
      <c r="A62" s="22" t="s">
        <v>30</v>
      </c>
      <c r="B62" s="23" t="s">
        <v>23</v>
      </c>
      <c r="C62" s="23" t="s">
        <v>79</v>
      </c>
      <c r="D62" s="23" t="s">
        <v>31</v>
      </c>
      <c r="E62" s="23"/>
      <c r="F62" s="20">
        <v>420</v>
      </c>
      <c r="G62" s="20">
        <f>G63</f>
        <v>419.93239999999997</v>
      </c>
      <c r="H62" s="20">
        <v>350</v>
      </c>
      <c r="I62" s="21">
        <v>257.91052000000002</v>
      </c>
    </row>
    <row r="63" spans="1:14" ht="38.25" outlineLevel="1">
      <c r="A63" s="24" t="s">
        <v>80</v>
      </c>
      <c r="B63" s="25" t="s">
        <v>23</v>
      </c>
      <c r="C63" s="25" t="s">
        <v>79</v>
      </c>
      <c r="D63" s="25" t="s">
        <v>81</v>
      </c>
      <c r="E63" s="25"/>
      <c r="F63" s="20">
        <v>420</v>
      </c>
      <c r="G63" s="20">
        <f>G64+G66</f>
        <v>419.93239999999997</v>
      </c>
      <c r="H63" s="20">
        <v>350</v>
      </c>
      <c r="I63" s="21">
        <v>257.91052000000002</v>
      </c>
    </row>
    <row r="64" spans="1:14" ht="25.5" outlineLevel="1">
      <c r="A64" s="26" t="s">
        <v>82</v>
      </c>
      <c r="B64" s="27" t="s">
        <v>23</v>
      </c>
      <c r="C64" s="27" t="s">
        <v>79</v>
      </c>
      <c r="D64" s="27" t="s">
        <v>83</v>
      </c>
      <c r="E64" s="27"/>
      <c r="F64" s="20">
        <v>405</v>
      </c>
      <c r="G64" s="20">
        <f>G65</f>
        <v>376.95399999999995</v>
      </c>
      <c r="H64" s="20">
        <v>350</v>
      </c>
      <c r="I64" s="21">
        <v>257.91052000000002</v>
      </c>
    </row>
    <row r="65" spans="1:14" ht="38.25" outlineLevel="1">
      <c r="A65" s="28" t="s">
        <v>44</v>
      </c>
      <c r="B65" s="29" t="s">
        <v>23</v>
      </c>
      <c r="C65" s="29" t="s">
        <v>79</v>
      </c>
      <c r="D65" s="29" t="s">
        <v>83</v>
      </c>
      <c r="E65" s="29" t="s">
        <v>45</v>
      </c>
      <c r="F65" s="20">
        <v>405</v>
      </c>
      <c r="G65" s="20">
        <f>486.054-109.1</f>
        <v>376.95399999999995</v>
      </c>
      <c r="H65" s="20">
        <v>350</v>
      </c>
      <c r="I65" s="21">
        <v>257.91052000000002</v>
      </c>
      <c r="J65" s="1">
        <v>377</v>
      </c>
      <c r="K65" s="38">
        <f>J65-G65</f>
        <v>4.6000000000049113E-2</v>
      </c>
      <c r="N65" s="1">
        <v>-109.05399999999997</v>
      </c>
    </row>
    <row r="66" spans="1:14" ht="51" outlineLevel="1">
      <c r="A66" s="26" t="s">
        <v>84</v>
      </c>
      <c r="B66" s="27" t="s">
        <v>23</v>
      </c>
      <c r="C66" s="27" t="s">
        <v>79</v>
      </c>
      <c r="D66" s="27" t="s">
        <v>85</v>
      </c>
      <c r="E66" s="27"/>
      <c r="F66" s="20">
        <v>15</v>
      </c>
      <c r="G66" s="20">
        <f>G67</f>
        <v>42.978400000000001</v>
      </c>
      <c r="H66" s="20">
        <v>0</v>
      </c>
      <c r="I66" s="21">
        <v>0</v>
      </c>
    </row>
    <row r="67" spans="1:14" ht="38.25" outlineLevel="1">
      <c r="A67" s="28" t="s">
        <v>44</v>
      </c>
      <c r="B67" s="29" t="s">
        <v>23</v>
      </c>
      <c r="C67" s="29" t="s">
        <v>79</v>
      </c>
      <c r="D67" s="29" t="s">
        <v>85</v>
      </c>
      <c r="E67" s="29" t="s">
        <v>45</v>
      </c>
      <c r="F67" s="20">
        <v>15</v>
      </c>
      <c r="G67" s="20">
        <f>43.4784-0.5</f>
        <v>42.978400000000001</v>
      </c>
      <c r="H67" s="20">
        <v>0</v>
      </c>
      <c r="I67" s="21">
        <v>0</v>
      </c>
      <c r="J67" s="1">
        <v>43</v>
      </c>
      <c r="K67" s="38">
        <f>J67-G67</f>
        <v>2.1599999999999397E-2</v>
      </c>
      <c r="N67" s="1">
        <v>-0.4784000000000006</v>
      </c>
    </row>
    <row r="68" spans="1:14">
      <c r="A68" s="10" t="s">
        <v>86</v>
      </c>
      <c r="B68" s="11" t="s">
        <v>23</v>
      </c>
      <c r="C68" s="11" t="s">
        <v>87</v>
      </c>
      <c r="D68" s="11"/>
      <c r="E68" s="11"/>
      <c r="F68" s="12">
        <v>831</v>
      </c>
      <c r="G68" s="12">
        <v>9624.8405299999995</v>
      </c>
      <c r="H68" s="12">
        <v>0</v>
      </c>
      <c r="I68" s="13">
        <v>0</v>
      </c>
    </row>
    <row r="69" spans="1:14" ht="25.5">
      <c r="A69" s="14" t="s">
        <v>88</v>
      </c>
      <c r="B69" s="15" t="s">
        <v>23</v>
      </c>
      <c r="C69" s="15" t="s">
        <v>89</v>
      </c>
      <c r="D69" s="15"/>
      <c r="E69" s="15"/>
      <c r="F69" s="16">
        <v>831</v>
      </c>
      <c r="G69" s="16">
        <v>9624.8405299999995</v>
      </c>
      <c r="H69" s="16">
        <v>0</v>
      </c>
      <c r="I69" s="17">
        <v>0</v>
      </c>
    </row>
    <row r="70" spans="1:14" ht="51" outlineLevel="1">
      <c r="A70" s="18" t="s">
        <v>28</v>
      </c>
      <c r="B70" s="19" t="s">
        <v>23</v>
      </c>
      <c r="C70" s="19" t="s">
        <v>89</v>
      </c>
      <c r="D70" s="19" t="s">
        <v>29</v>
      </c>
      <c r="E70" s="19"/>
      <c r="F70" s="20">
        <v>831</v>
      </c>
      <c r="G70" s="20">
        <v>9624.8405299999995</v>
      </c>
      <c r="H70" s="20">
        <v>0</v>
      </c>
      <c r="I70" s="21">
        <v>0</v>
      </c>
    </row>
    <row r="71" spans="1:14" ht="25.5" outlineLevel="1">
      <c r="A71" s="22" t="s">
        <v>90</v>
      </c>
      <c r="B71" s="23" t="s">
        <v>23</v>
      </c>
      <c r="C71" s="23" t="s">
        <v>89</v>
      </c>
      <c r="D71" s="23" t="s">
        <v>91</v>
      </c>
      <c r="E71" s="23"/>
      <c r="F71" s="20">
        <v>831</v>
      </c>
      <c r="G71" s="20">
        <v>9624.8405299999995</v>
      </c>
      <c r="H71" s="20">
        <v>0</v>
      </c>
      <c r="I71" s="21">
        <v>0</v>
      </c>
    </row>
    <row r="72" spans="1:14" ht="76.5" outlineLevel="1">
      <c r="A72" s="24" t="s">
        <v>92</v>
      </c>
      <c r="B72" s="25" t="s">
        <v>23</v>
      </c>
      <c r="C72" s="25" t="s">
        <v>89</v>
      </c>
      <c r="D72" s="25" t="s">
        <v>93</v>
      </c>
      <c r="E72" s="25"/>
      <c r="F72" s="20">
        <v>831</v>
      </c>
      <c r="G72" s="20">
        <v>9624.8405299999995</v>
      </c>
      <c r="H72" s="20">
        <v>0</v>
      </c>
      <c r="I72" s="21">
        <v>0</v>
      </c>
    </row>
    <row r="73" spans="1:14" ht="63.75" outlineLevel="1">
      <c r="A73" s="26" t="s">
        <v>94</v>
      </c>
      <c r="B73" s="27" t="s">
        <v>23</v>
      </c>
      <c r="C73" s="27" t="s">
        <v>89</v>
      </c>
      <c r="D73" s="27" t="s">
        <v>95</v>
      </c>
      <c r="E73" s="27"/>
      <c r="F73" s="20">
        <v>831</v>
      </c>
      <c r="G73" s="20">
        <v>960.827</v>
      </c>
      <c r="H73" s="20">
        <v>0</v>
      </c>
      <c r="I73" s="21">
        <v>0</v>
      </c>
    </row>
    <row r="74" spans="1:14" ht="38.25" outlineLevel="1">
      <c r="A74" s="28" t="s">
        <v>44</v>
      </c>
      <c r="B74" s="29" t="s">
        <v>23</v>
      </c>
      <c r="C74" s="29" t="s">
        <v>89</v>
      </c>
      <c r="D74" s="29" t="s">
        <v>95</v>
      </c>
      <c r="E74" s="29" t="s">
        <v>45</v>
      </c>
      <c r="F74" s="20">
        <v>831</v>
      </c>
      <c r="G74" s="20">
        <v>960.827</v>
      </c>
      <c r="H74" s="20">
        <v>0</v>
      </c>
      <c r="I74" s="21">
        <v>0</v>
      </c>
    </row>
    <row r="75" spans="1:14" ht="51" outlineLevel="1">
      <c r="A75" s="26" t="s">
        <v>96</v>
      </c>
      <c r="B75" s="27" t="s">
        <v>23</v>
      </c>
      <c r="C75" s="27" t="s">
        <v>89</v>
      </c>
      <c r="D75" s="27" t="s">
        <v>97</v>
      </c>
      <c r="E75" s="27"/>
      <c r="F75" s="20">
        <v>0</v>
      </c>
      <c r="G75" s="20">
        <v>8664.0135300000002</v>
      </c>
      <c r="H75" s="20">
        <v>0</v>
      </c>
      <c r="I75" s="21">
        <v>0</v>
      </c>
    </row>
    <row r="76" spans="1:14" ht="38.25" outlineLevel="1">
      <c r="A76" s="28" t="s">
        <v>44</v>
      </c>
      <c r="B76" s="29" t="s">
        <v>23</v>
      </c>
      <c r="C76" s="29" t="s">
        <v>89</v>
      </c>
      <c r="D76" s="29" t="s">
        <v>97</v>
      </c>
      <c r="E76" s="29" t="s">
        <v>45</v>
      </c>
      <c r="F76" s="20">
        <v>0</v>
      </c>
      <c r="G76" s="20">
        <v>8664.0135300000002</v>
      </c>
      <c r="H76" s="20">
        <v>0</v>
      </c>
      <c r="I76" s="21">
        <v>0</v>
      </c>
    </row>
    <row r="77" spans="1:14">
      <c r="A77" s="10" t="s">
        <v>98</v>
      </c>
      <c r="B77" s="11" t="s">
        <v>23</v>
      </c>
      <c r="C77" s="11" t="s">
        <v>99</v>
      </c>
      <c r="D77" s="11"/>
      <c r="E77" s="11"/>
      <c r="F77" s="12">
        <v>351.51051999999999</v>
      </c>
      <c r="G77" s="12">
        <f>G78+G84</f>
        <v>1267.1769300000001</v>
      </c>
      <c r="H77" s="12">
        <v>0</v>
      </c>
      <c r="I77" s="13">
        <v>0</v>
      </c>
    </row>
    <row r="78" spans="1:14">
      <c r="A78" s="14" t="s">
        <v>100</v>
      </c>
      <c r="B78" s="15" t="s">
        <v>23</v>
      </c>
      <c r="C78" s="15" t="s">
        <v>101</v>
      </c>
      <c r="D78" s="15"/>
      <c r="E78" s="15"/>
      <c r="F78" s="16">
        <v>16</v>
      </c>
      <c r="G78" s="16">
        <v>84</v>
      </c>
      <c r="H78" s="16">
        <v>0</v>
      </c>
      <c r="I78" s="17">
        <v>0</v>
      </c>
    </row>
    <row r="79" spans="1:14" ht="51" outlineLevel="1">
      <c r="A79" s="18" t="s">
        <v>28</v>
      </c>
      <c r="B79" s="19" t="s">
        <v>23</v>
      </c>
      <c r="C79" s="19" t="s">
        <v>101</v>
      </c>
      <c r="D79" s="19" t="s">
        <v>29</v>
      </c>
      <c r="E79" s="19"/>
      <c r="F79" s="20">
        <v>16</v>
      </c>
      <c r="G79" s="20">
        <v>84</v>
      </c>
      <c r="H79" s="20">
        <v>0</v>
      </c>
      <c r="I79" s="21">
        <v>0</v>
      </c>
    </row>
    <row r="80" spans="1:14" ht="38.25" outlineLevel="1">
      <c r="A80" s="22" t="s">
        <v>102</v>
      </c>
      <c r="B80" s="23" t="s">
        <v>23</v>
      </c>
      <c r="C80" s="23" t="s">
        <v>101</v>
      </c>
      <c r="D80" s="23" t="s">
        <v>103</v>
      </c>
      <c r="E80" s="23"/>
      <c r="F80" s="20">
        <v>16</v>
      </c>
      <c r="G80" s="20">
        <v>84</v>
      </c>
      <c r="H80" s="20">
        <v>0</v>
      </c>
      <c r="I80" s="21">
        <v>0</v>
      </c>
    </row>
    <row r="81" spans="1:14" ht="38.25" outlineLevel="1">
      <c r="A81" s="24" t="s">
        <v>104</v>
      </c>
      <c r="B81" s="25" t="s">
        <v>23</v>
      </c>
      <c r="C81" s="25" t="s">
        <v>101</v>
      </c>
      <c r="D81" s="25" t="s">
        <v>105</v>
      </c>
      <c r="E81" s="25"/>
      <c r="F81" s="20">
        <v>16</v>
      </c>
      <c r="G81" s="20">
        <v>84</v>
      </c>
      <c r="H81" s="20">
        <v>0</v>
      </c>
      <c r="I81" s="21">
        <v>0</v>
      </c>
    </row>
    <row r="82" spans="1:14" ht="38.25" outlineLevel="1">
      <c r="A82" s="26" t="s">
        <v>106</v>
      </c>
      <c r="B82" s="27" t="s">
        <v>23</v>
      </c>
      <c r="C82" s="27" t="s">
        <v>101</v>
      </c>
      <c r="D82" s="27" t="s">
        <v>107</v>
      </c>
      <c r="E82" s="27"/>
      <c r="F82" s="20">
        <v>16</v>
      </c>
      <c r="G82" s="20">
        <v>84</v>
      </c>
      <c r="H82" s="20">
        <v>0</v>
      </c>
      <c r="I82" s="21">
        <v>0</v>
      </c>
    </row>
    <row r="83" spans="1:14" ht="38.25" outlineLevel="1">
      <c r="A83" s="28" t="s">
        <v>44</v>
      </c>
      <c r="B83" s="29" t="s">
        <v>23</v>
      </c>
      <c r="C83" s="29" t="s">
        <v>101</v>
      </c>
      <c r="D83" s="29" t="s">
        <v>107</v>
      </c>
      <c r="E83" s="29" t="s">
        <v>45</v>
      </c>
      <c r="F83" s="20">
        <v>16</v>
      </c>
      <c r="G83" s="20">
        <v>84</v>
      </c>
      <c r="H83" s="20">
        <v>0</v>
      </c>
      <c r="I83" s="21">
        <v>0</v>
      </c>
    </row>
    <row r="84" spans="1:14">
      <c r="A84" s="14" t="s">
        <v>108</v>
      </c>
      <c r="B84" s="15" t="s">
        <v>23</v>
      </c>
      <c r="C84" s="15" t="s">
        <v>109</v>
      </c>
      <c r="D84" s="15"/>
      <c r="E84" s="15"/>
      <c r="F84" s="16">
        <v>335.51051999999999</v>
      </c>
      <c r="G84" s="16">
        <f>G85</f>
        <v>1183.1769300000001</v>
      </c>
      <c r="H84" s="16">
        <v>0</v>
      </c>
      <c r="I84" s="17">
        <v>0</v>
      </c>
    </row>
    <row r="85" spans="1:14" ht="51" outlineLevel="1">
      <c r="A85" s="18" t="s">
        <v>28</v>
      </c>
      <c r="B85" s="19" t="s">
        <v>23</v>
      </c>
      <c r="C85" s="19" t="s">
        <v>109</v>
      </c>
      <c r="D85" s="19" t="s">
        <v>29</v>
      </c>
      <c r="E85" s="19"/>
      <c r="F85" s="20">
        <v>335.51051999999999</v>
      </c>
      <c r="G85" s="20">
        <f>G86</f>
        <v>1183.1769300000001</v>
      </c>
      <c r="H85" s="20">
        <v>0</v>
      </c>
      <c r="I85" s="21">
        <v>0</v>
      </c>
    </row>
    <row r="86" spans="1:14" ht="38.25" outlineLevel="1">
      <c r="A86" s="22" t="s">
        <v>102</v>
      </c>
      <c r="B86" s="23" t="s">
        <v>23</v>
      </c>
      <c r="C86" s="23" t="s">
        <v>109</v>
      </c>
      <c r="D86" s="23" t="s">
        <v>103</v>
      </c>
      <c r="E86" s="23"/>
      <c r="F86" s="20">
        <v>335.51051999999999</v>
      </c>
      <c r="G86" s="20">
        <f>G87</f>
        <v>1183.1769300000001</v>
      </c>
      <c r="H86" s="20">
        <v>0</v>
      </c>
      <c r="I86" s="21">
        <v>0</v>
      </c>
    </row>
    <row r="87" spans="1:14" ht="25.5" outlineLevel="1">
      <c r="A87" s="24" t="s">
        <v>110</v>
      </c>
      <c r="B87" s="25" t="s">
        <v>23</v>
      </c>
      <c r="C87" s="25" t="s">
        <v>109</v>
      </c>
      <c r="D87" s="25" t="s">
        <v>111</v>
      </c>
      <c r="E87" s="25"/>
      <c r="F87" s="20">
        <v>335.51051999999999</v>
      </c>
      <c r="G87" s="20">
        <f>G88+G91+G93+G95</f>
        <v>1183.1769300000001</v>
      </c>
      <c r="H87" s="20">
        <v>0</v>
      </c>
      <c r="I87" s="21">
        <v>0</v>
      </c>
    </row>
    <row r="88" spans="1:14" outlineLevel="1">
      <c r="A88" s="26" t="s">
        <v>112</v>
      </c>
      <c r="B88" s="27" t="s">
        <v>23</v>
      </c>
      <c r="C88" s="27" t="s">
        <v>109</v>
      </c>
      <c r="D88" s="27" t="s">
        <v>113</v>
      </c>
      <c r="E88" s="27"/>
      <c r="F88" s="20">
        <v>0</v>
      </c>
      <c r="G88" s="20">
        <v>10.511710000000001</v>
      </c>
      <c r="H88" s="20">
        <v>0</v>
      </c>
      <c r="I88" s="21">
        <v>0</v>
      </c>
    </row>
    <row r="89" spans="1:14" ht="38.25" outlineLevel="1">
      <c r="A89" s="28" t="s">
        <v>44</v>
      </c>
      <c r="B89" s="29" t="s">
        <v>23</v>
      </c>
      <c r="C89" s="29" t="s">
        <v>109</v>
      </c>
      <c r="D89" s="29" t="s">
        <v>113</v>
      </c>
      <c r="E89" s="29" t="s">
        <v>45</v>
      </c>
      <c r="F89" s="20">
        <v>0</v>
      </c>
      <c r="G89" s="20">
        <v>10.46</v>
      </c>
      <c r="H89" s="20">
        <v>0</v>
      </c>
      <c r="I89" s="21">
        <v>0</v>
      </c>
    </row>
    <row r="90" spans="1:14" outlineLevel="1">
      <c r="A90" s="28" t="s">
        <v>46</v>
      </c>
      <c r="B90" s="29" t="s">
        <v>23</v>
      </c>
      <c r="C90" s="29" t="s">
        <v>109</v>
      </c>
      <c r="D90" s="29" t="s">
        <v>113</v>
      </c>
      <c r="E90" s="29" t="s">
        <v>47</v>
      </c>
      <c r="F90" s="20">
        <v>0</v>
      </c>
      <c r="G90" s="20">
        <v>5.1709999999999999E-2</v>
      </c>
      <c r="H90" s="20">
        <v>0</v>
      </c>
      <c r="I90" s="21">
        <v>0</v>
      </c>
    </row>
    <row r="91" spans="1:14" ht="38.25" outlineLevel="1">
      <c r="A91" s="26" t="s">
        <v>114</v>
      </c>
      <c r="B91" s="27" t="s">
        <v>23</v>
      </c>
      <c r="C91" s="27" t="s">
        <v>109</v>
      </c>
      <c r="D91" s="27" t="s">
        <v>115</v>
      </c>
      <c r="E91" s="27"/>
      <c r="F91" s="20">
        <v>100</v>
      </c>
      <c r="G91" s="20">
        <f>G92</f>
        <v>86.5</v>
      </c>
      <c r="H91" s="20">
        <v>0</v>
      </c>
      <c r="I91" s="21">
        <v>0</v>
      </c>
    </row>
    <row r="92" spans="1:14" ht="38.25" outlineLevel="1">
      <c r="A92" s="28" t="s">
        <v>44</v>
      </c>
      <c r="B92" s="29" t="s">
        <v>23</v>
      </c>
      <c r="C92" s="29" t="s">
        <v>109</v>
      </c>
      <c r="D92" s="29" t="s">
        <v>115</v>
      </c>
      <c r="E92" s="29" t="s">
        <v>45</v>
      </c>
      <c r="F92" s="20">
        <v>100</v>
      </c>
      <c r="G92" s="20">
        <f>80+6.5</f>
        <v>86.5</v>
      </c>
      <c r="H92" s="20">
        <v>0</v>
      </c>
      <c r="I92" s="21">
        <v>0</v>
      </c>
      <c r="J92" s="1">
        <v>86.5</v>
      </c>
      <c r="K92" s="38">
        <f>J92-G92</f>
        <v>0</v>
      </c>
      <c r="N92" s="1">
        <v>6.5</v>
      </c>
    </row>
    <row r="93" spans="1:14" ht="25.5" outlineLevel="1">
      <c r="A93" s="26" t="s">
        <v>116</v>
      </c>
      <c r="B93" s="27" t="s">
        <v>23</v>
      </c>
      <c r="C93" s="27" t="s">
        <v>109</v>
      </c>
      <c r="D93" s="27" t="s">
        <v>117</v>
      </c>
      <c r="E93" s="27"/>
      <c r="F93" s="20">
        <v>130.19999999999999</v>
      </c>
      <c r="G93" s="20">
        <f>G94</f>
        <v>959.70785999999998</v>
      </c>
      <c r="H93" s="20">
        <v>0</v>
      </c>
      <c r="I93" s="21">
        <v>0</v>
      </c>
    </row>
    <row r="94" spans="1:14" ht="38.25" outlineLevel="1">
      <c r="A94" s="28" t="s">
        <v>44</v>
      </c>
      <c r="B94" s="29" t="s">
        <v>23</v>
      </c>
      <c r="C94" s="29" t="s">
        <v>109</v>
      </c>
      <c r="D94" s="29" t="s">
        <v>117</v>
      </c>
      <c r="E94" s="29" t="s">
        <v>45</v>
      </c>
      <c r="F94" s="20">
        <v>130.19999999999999</v>
      </c>
      <c r="G94" s="20">
        <f>899.70786+60</f>
        <v>959.70785999999998</v>
      </c>
      <c r="H94" s="20">
        <v>0</v>
      </c>
      <c r="I94" s="21">
        <v>0</v>
      </c>
      <c r="J94" s="1">
        <v>959.7</v>
      </c>
      <c r="K94" s="38">
        <f>J94-G94</f>
        <v>-7.8599999999369174E-3</v>
      </c>
      <c r="N94" s="1">
        <v>59.992140000000063</v>
      </c>
    </row>
    <row r="95" spans="1:14" outlineLevel="1">
      <c r="A95" s="26" t="s">
        <v>112</v>
      </c>
      <c r="B95" s="27" t="s">
        <v>23</v>
      </c>
      <c r="C95" s="27" t="s">
        <v>109</v>
      </c>
      <c r="D95" s="27" t="s">
        <v>118</v>
      </c>
      <c r="E95" s="27"/>
      <c r="F95" s="20">
        <v>105.31052</v>
      </c>
      <c r="G95" s="20">
        <f>G96</f>
        <v>126.45736000000001</v>
      </c>
      <c r="H95" s="20">
        <v>0</v>
      </c>
      <c r="I95" s="21">
        <v>0</v>
      </c>
    </row>
    <row r="96" spans="1:14" ht="38.25" outlineLevel="1">
      <c r="A96" s="28" t="s">
        <v>44</v>
      </c>
      <c r="B96" s="29" t="s">
        <v>23</v>
      </c>
      <c r="C96" s="29" t="s">
        <v>109</v>
      </c>
      <c r="D96" s="29" t="s">
        <v>118</v>
      </c>
      <c r="E96" s="29" t="s">
        <v>45</v>
      </c>
      <c r="F96" s="20">
        <v>105.31052</v>
      </c>
      <c r="G96" s="20">
        <f>135.15736-8.7</f>
        <v>126.45736000000001</v>
      </c>
      <c r="H96" s="20">
        <v>0</v>
      </c>
      <c r="I96" s="21">
        <v>0</v>
      </c>
      <c r="J96" s="1">
        <v>126.5</v>
      </c>
      <c r="K96" s="38">
        <f>J96-G96</f>
        <v>4.2639999999991574E-2</v>
      </c>
      <c r="N96" s="1">
        <v>-8.6573600000000113</v>
      </c>
    </row>
    <row r="97" spans="1:14">
      <c r="A97" s="10" t="s">
        <v>119</v>
      </c>
      <c r="B97" s="11" t="s">
        <v>23</v>
      </c>
      <c r="C97" s="11" t="s">
        <v>120</v>
      </c>
      <c r="D97" s="11"/>
      <c r="E97" s="11"/>
      <c r="F97" s="12">
        <v>736.6</v>
      </c>
      <c r="G97" s="12">
        <f>G98</f>
        <v>766.6</v>
      </c>
      <c r="H97" s="12">
        <v>450.67500000000001</v>
      </c>
      <c r="I97" s="13">
        <v>250</v>
      </c>
    </row>
    <row r="98" spans="1:14">
      <c r="A98" s="14" t="s">
        <v>121</v>
      </c>
      <c r="B98" s="15" t="s">
        <v>23</v>
      </c>
      <c r="C98" s="15" t="s">
        <v>122</v>
      </c>
      <c r="D98" s="15"/>
      <c r="E98" s="15"/>
      <c r="F98" s="16">
        <v>736.6</v>
      </c>
      <c r="G98" s="16">
        <f>G99</f>
        <v>766.6</v>
      </c>
      <c r="H98" s="16">
        <v>450.67500000000001</v>
      </c>
      <c r="I98" s="17">
        <v>250</v>
      </c>
    </row>
    <row r="99" spans="1:14" ht="51" outlineLevel="1">
      <c r="A99" s="18" t="s">
        <v>28</v>
      </c>
      <c r="B99" s="19" t="s">
        <v>23</v>
      </c>
      <c r="C99" s="19" t="s">
        <v>122</v>
      </c>
      <c r="D99" s="19" t="s">
        <v>29</v>
      </c>
      <c r="E99" s="19"/>
      <c r="F99" s="20">
        <v>736.6</v>
      </c>
      <c r="G99" s="20">
        <f>G100</f>
        <v>766.6</v>
      </c>
      <c r="H99" s="20">
        <v>450.67500000000001</v>
      </c>
      <c r="I99" s="21">
        <v>250</v>
      </c>
    </row>
    <row r="100" spans="1:14" ht="38.25" outlineLevel="1">
      <c r="A100" s="22" t="s">
        <v>123</v>
      </c>
      <c r="B100" s="23" t="s">
        <v>23</v>
      </c>
      <c r="C100" s="23" t="s">
        <v>122</v>
      </c>
      <c r="D100" s="23" t="s">
        <v>124</v>
      </c>
      <c r="E100" s="23"/>
      <c r="F100" s="20">
        <v>736.6</v>
      </c>
      <c r="G100" s="20">
        <f>G101</f>
        <v>766.6</v>
      </c>
      <c r="H100" s="20">
        <v>450.67500000000001</v>
      </c>
      <c r="I100" s="21">
        <v>250</v>
      </c>
    </row>
    <row r="101" spans="1:14" ht="51" outlineLevel="1">
      <c r="A101" s="24" t="s">
        <v>125</v>
      </c>
      <c r="B101" s="25" t="s">
        <v>23</v>
      </c>
      <c r="C101" s="25" t="s">
        <v>122</v>
      </c>
      <c r="D101" s="25" t="s">
        <v>126</v>
      </c>
      <c r="E101" s="25"/>
      <c r="F101" s="20">
        <v>736.6</v>
      </c>
      <c r="G101" s="20">
        <f>G102</f>
        <v>766.6</v>
      </c>
      <c r="H101" s="20">
        <v>450.67500000000001</v>
      </c>
      <c r="I101" s="21">
        <v>250</v>
      </c>
    </row>
    <row r="102" spans="1:14" ht="38.25" outlineLevel="1">
      <c r="A102" s="26" t="s">
        <v>127</v>
      </c>
      <c r="B102" s="27" t="s">
        <v>23</v>
      </c>
      <c r="C102" s="27" t="s">
        <v>122</v>
      </c>
      <c r="D102" s="27" t="s">
        <v>128</v>
      </c>
      <c r="E102" s="27"/>
      <c r="F102" s="20">
        <v>736.6</v>
      </c>
      <c r="G102" s="20">
        <f>G103+G104</f>
        <v>766.6</v>
      </c>
      <c r="H102" s="20">
        <v>450.67500000000001</v>
      </c>
      <c r="I102" s="21">
        <v>250</v>
      </c>
    </row>
    <row r="103" spans="1:14" ht="38.25" outlineLevel="1">
      <c r="A103" s="28" t="s">
        <v>44</v>
      </c>
      <c r="B103" s="29" t="s">
        <v>23</v>
      </c>
      <c r="C103" s="29" t="s">
        <v>122</v>
      </c>
      <c r="D103" s="29" t="s">
        <v>128</v>
      </c>
      <c r="E103" s="29" t="s">
        <v>45</v>
      </c>
      <c r="F103" s="20">
        <v>276</v>
      </c>
      <c r="G103" s="20">
        <f>291.5-22.7</f>
        <v>268.8</v>
      </c>
      <c r="H103" s="20">
        <v>450.67500000000001</v>
      </c>
      <c r="I103" s="21">
        <v>250</v>
      </c>
      <c r="J103" s="1">
        <v>268.8</v>
      </c>
      <c r="K103" s="38">
        <f>J103-G103</f>
        <v>0</v>
      </c>
      <c r="N103" s="1">
        <v>-22.699999999999989</v>
      </c>
    </row>
    <row r="104" spans="1:14" outlineLevel="1">
      <c r="A104" s="28" t="s">
        <v>60</v>
      </c>
      <c r="B104" s="29" t="s">
        <v>23</v>
      </c>
      <c r="C104" s="29" t="s">
        <v>122</v>
      </c>
      <c r="D104" s="29" t="s">
        <v>128</v>
      </c>
      <c r="E104" s="29" t="s">
        <v>61</v>
      </c>
      <c r="F104" s="20">
        <v>460.6</v>
      </c>
      <c r="G104" s="20">
        <f>460.6+37.2</f>
        <v>497.8</v>
      </c>
      <c r="H104" s="20">
        <v>0</v>
      </c>
      <c r="I104" s="21">
        <v>0</v>
      </c>
      <c r="J104" s="1">
        <v>497.8</v>
      </c>
      <c r="K104" s="38">
        <f>J104-G104</f>
        <v>0</v>
      </c>
      <c r="N104" s="1">
        <v>37.199999999999989</v>
      </c>
    </row>
    <row r="105" spans="1:14">
      <c r="A105" s="10" t="s">
        <v>129</v>
      </c>
      <c r="B105" s="11" t="s">
        <v>23</v>
      </c>
      <c r="C105" s="11" t="s">
        <v>130</v>
      </c>
      <c r="D105" s="11"/>
      <c r="E105" s="11"/>
      <c r="F105" s="12">
        <v>284</v>
      </c>
      <c r="G105" s="12">
        <v>284</v>
      </c>
      <c r="H105" s="12">
        <v>350</v>
      </c>
      <c r="I105" s="13">
        <v>290</v>
      </c>
    </row>
    <row r="106" spans="1:14">
      <c r="A106" s="14" t="s">
        <v>131</v>
      </c>
      <c r="B106" s="15" t="s">
        <v>23</v>
      </c>
      <c r="C106" s="15" t="s">
        <v>132</v>
      </c>
      <c r="D106" s="15"/>
      <c r="E106" s="15"/>
      <c r="F106" s="16">
        <v>284</v>
      </c>
      <c r="G106" s="16">
        <v>284</v>
      </c>
      <c r="H106" s="16">
        <v>350</v>
      </c>
      <c r="I106" s="17">
        <v>290</v>
      </c>
    </row>
    <row r="107" spans="1:14" ht="51" outlineLevel="1">
      <c r="A107" s="18" t="s">
        <v>28</v>
      </c>
      <c r="B107" s="19" t="s">
        <v>23</v>
      </c>
      <c r="C107" s="19" t="s">
        <v>132</v>
      </c>
      <c r="D107" s="19" t="s">
        <v>29</v>
      </c>
      <c r="E107" s="19"/>
      <c r="F107" s="20">
        <v>284</v>
      </c>
      <c r="G107" s="20">
        <v>284</v>
      </c>
      <c r="H107" s="20">
        <v>350</v>
      </c>
      <c r="I107" s="21">
        <v>290</v>
      </c>
    </row>
    <row r="108" spans="1:14" ht="25.5" outlineLevel="1">
      <c r="A108" s="22" t="s">
        <v>30</v>
      </c>
      <c r="B108" s="23" t="s">
        <v>23</v>
      </c>
      <c r="C108" s="23" t="s">
        <v>132</v>
      </c>
      <c r="D108" s="23" t="s">
        <v>31</v>
      </c>
      <c r="E108" s="23"/>
      <c r="F108" s="20">
        <v>284</v>
      </c>
      <c r="G108" s="20">
        <v>284</v>
      </c>
      <c r="H108" s="20">
        <v>350</v>
      </c>
      <c r="I108" s="21">
        <v>290</v>
      </c>
    </row>
    <row r="109" spans="1:14" ht="25.5" outlineLevel="1">
      <c r="A109" s="24" t="s">
        <v>50</v>
      </c>
      <c r="B109" s="25" t="s">
        <v>23</v>
      </c>
      <c r="C109" s="25" t="s">
        <v>132</v>
      </c>
      <c r="D109" s="25" t="s">
        <v>51</v>
      </c>
      <c r="E109" s="25"/>
      <c r="F109" s="20">
        <v>284</v>
      </c>
      <c r="G109" s="20">
        <v>284</v>
      </c>
      <c r="H109" s="20">
        <v>350</v>
      </c>
      <c r="I109" s="21">
        <v>290</v>
      </c>
    </row>
    <row r="110" spans="1:14" ht="38.25" outlineLevel="1">
      <c r="A110" s="26" t="s">
        <v>133</v>
      </c>
      <c r="B110" s="27" t="s">
        <v>23</v>
      </c>
      <c r="C110" s="27" t="s">
        <v>132</v>
      </c>
      <c r="D110" s="27" t="s">
        <v>134</v>
      </c>
      <c r="E110" s="27"/>
      <c r="F110" s="20">
        <v>284</v>
      </c>
      <c r="G110" s="20">
        <v>284</v>
      </c>
      <c r="H110" s="20">
        <v>350</v>
      </c>
      <c r="I110" s="21">
        <v>290</v>
      </c>
    </row>
    <row r="111" spans="1:14" ht="25.5" outlineLevel="1">
      <c r="A111" s="28" t="s">
        <v>135</v>
      </c>
      <c r="B111" s="29" t="s">
        <v>23</v>
      </c>
      <c r="C111" s="29" t="s">
        <v>132</v>
      </c>
      <c r="D111" s="29" t="s">
        <v>134</v>
      </c>
      <c r="E111" s="29" t="s">
        <v>136</v>
      </c>
      <c r="F111" s="20">
        <v>284</v>
      </c>
      <c r="G111" s="20">
        <v>284</v>
      </c>
      <c r="H111" s="20">
        <v>350</v>
      </c>
      <c r="I111" s="21">
        <v>290</v>
      </c>
    </row>
    <row r="112" spans="1:14" ht="25.5">
      <c r="A112" s="10" t="s">
        <v>137</v>
      </c>
      <c r="B112" s="11" t="s">
        <v>23</v>
      </c>
      <c r="C112" s="11" t="s">
        <v>138</v>
      </c>
      <c r="D112" s="11"/>
      <c r="E112" s="11"/>
      <c r="F112" s="12">
        <v>0</v>
      </c>
      <c r="G112" s="12">
        <v>3.3700000000000002E-3</v>
      </c>
      <c r="H112" s="12">
        <v>0</v>
      </c>
      <c r="I112" s="13">
        <v>0</v>
      </c>
    </row>
    <row r="113" spans="1:9" ht="25.5">
      <c r="A113" s="14" t="s">
        <v>139</v>
      </c>
      <c r="B113" s="15" t="s">
        <v>23</v>
      </c>
      <c r="C113" s="15" t="s">
        <v>140</v>
      </c>
      <c r="D113" s="15"/>
      <c r="E113" s="15"/>
      <c r="F113" s="16">
        <v>0</v>
      </c>
      <c r="G113" s="16">
        <v>3.3700000000000002E-3</v>
      </c>
      <c r="H113" s="16">
        <v>0</v>
      </c>
      <c r="I113" s="17">
        <v>0</v>
      </c>
    </row>
    <row r="114" spans="1:9" ht="51" outlineLevel="1">
      <c r="A114" s="18" t="s">
        <v>28</v>
      </c>
      <c r="B114" s="19" t="s">
        <v>23</v>
      </c>
      <c r="C114" s="19" t="s">
        <v>140</v>
      </c>
      <c r="D114" s="19" t="s">
        <v>29</v>
      </c>
      <c r="E114" s="19"/>
      <c r="F114" s="20">
        <v>0</v>
      </c>
      <c r="G114" s="20">
        <v>3.3700000000000002E-3</v>
      </c>
      <c r="H114" s="20">
        <v>0</v>
      </c>
      <c r="I114" s="21">
        <v>0</v>
      </c>
    </row>
    <row r="115" spans="1:9" ht="25.5" outlineLevel="1">
      <c r="A115" s="22" t="s">
        <v>30</v>
      </c>
      <c r="B115" s="23" t="s">
        <v>23</v>
      </c>
      <c r="C115" s="23" t="s">
        <v>140</v>
      </c>
      <c r="D115" s="23" t="s">
        <v>31</v>
      </c>
      <c r="E115" s="23"/>
      <c r="F115" s="20">
        <v>0</v>
      </c>
      <c r="G115" s="20">
        <v>3.3700000000000002E-3</v>
      </c>
      <c r="H115" s="20">
        <v>0</v>
      </c>
      <c r="I115" s="21">
        <v>0</v>
      </c>
    </row>
    <row r="116" spans="1:9" ht="25.5" outlineLevel="1">
      <c r="A116" s="24" t="s">
        <v>50</v>
      </c>
      <c r="B116" s="25" t="s">
        <v>23</v>
      </c>
      <c r="C116" s="25" t="s">
        <v>140</v>
      </c>
      <c r="D116" s="25" t="s">
        <v>51</v>
      </c>
      <c r="E116" s="25"/>
      <c r="F116" s="20">
        <v>0</v>
      </c>
      <c r="G116" s="20">
        <v>3.3700000000000002E-3</v>
      </c>
      <c r="H116" s="20">
        <v>0</v>
      </c>
      <c r="I116" s="21">
        <v>0</v>
      </c>
    </row>
    <row r="117" spans="1:9" ht="38.25" outlineLevel="1">
      <c r="A117" s="26" t="s">
        <v>141</v>
      </c>
      <c r="B117" s="27" t="s">
        <v>23</v>
      </c>
      <c r="C117" s="27" t="s">
        <v>140</v>
      </c>
      <c r="D117" s="27" t="s">
        <v>142</v>
      </c>
      <c r="E117" s="27"/>
      <c r="F117" s="20">
        <v>0</v>
      </c>
      <c r="G117" s="20">
        <v>3.3700000000000002E-3</v>
      </c>
      <c r="H117" s="20">
        <v>0</v>
      </c>
      <c r="I117" s="21">
        <v>0</v>
      </c>
    </row>
    <row r="118" spans="1:9" ht="25.5" outlineLevel="1">
      <c r="A118" s="28" t="s">
        <v>143</v>
      </c>
      <c r="B118" s="29" t="s">
        <v>23</v>
      </c>
      <c r="C118" s="29" t="s">
        <v>140</v>
      </c>
      <c r="D118" s="29" t="s">
        <v>142</v>
      </c>
      <c r="E118" s="29" t="s">
        <v>144</v>
      </c>
      <c r="F118" s="20">
        <v>0</v>
      </c>
      <c r="G118" s="20">
        <v>3.3700000000000002E-3</v>
      </c>
      <c r="H118" s="20">
        <v>0</v>
      </c>
      <c r="I118" s="21">
        <v>0</v>
      </c>
    </row>
    <row r="119" spans="1:9">
      <c r="A119" s="30"/>
      <c r="B119" s="31"/>
      <c r="C119" s="31"/>
      <c r="D119" s="31"/>
      <c r="E119" s="31"/>
      <c r="F119" s="31"/>
      <c r="G119" s="31"/>
      <c r="H119" s="31"/>
      <c r="I119" s="32"/>
    </row>
    <row r="120" spans="1:9">
      <c r="A120" s="33" t="s">
        <v>145</v>
      </c>
      <c r="B120" s="34"/>
      <c r="C120" s="34"/>
      <c r="D120" s="34"/>
      <c r="E120" s="34"/>
      <c r="F120" s="35">
        <v>6771.6105200000002</v>
      </c>
      <c r="G120" s="35">
        <f>G14+G51+G59+G68+G77+G97+G105+G112</f>
        <v>16915.256389999995</v>
      </c>
      <c r="H120" s="35">
        <v>3898.3355200000001</v>
      </c>
      <c r="I120" s="36">
        <v>3227.7105200000001</v>
      </c>
    </row>
    <row r="121" spans="1:9">
      <c r="A121" s="37"/>
      <c r="B121" s="37"/>
      <c r="C121" s="37"/>
      <c r="D121" s="37"/>
      <c r="E121" s="37"/>
      <c r="F121" s="37"/>
      <c r="G121" s="37"/>
      <c r="H121" s="37"/>
      <c r="I121" s="37"/>
    </row>
    <row r="122" spans="1:9">
      <c r="A122" s="43"/>
      <c r="B122" s="44"/>
      <c r="C122" s="44"/>
      <c r="D122" s="44"/>
      <c r="E122" s="44"/>
      <c r="F122" s="44"/>
      <c r="G122" s="44"/>
      <c r="H122" s="44"/>
      <c r="I122" s="44"/>
    </row>
  </sheetData>
  <mergeCells count="17">
    <mergeCell ref="I10:I11"/>
    <mergeCell ref="H10:H11"/>
    <mergeCell ref="H1:I1"/>
    <mergeCell ref="H2:I2"/>
    <mergeCell ref="H3:I3"/>
    <mergeCell ref="A122:I122"/>
    <mergeCell ref="A6:I6"/>
    <mergeCell ref="A7:I7"/>
    <mergeCell ref="A8:I8"/>
    <mergeCell ref="A9:A11"/>
    <mergeCell ref="B9:B11"/>
    <mergeCell ref="C9:C11"/>
    <mergeCell ref="E9:E11"/>
    <mergeCell ref="F9:G9"/>
    <mergeCell ref="H9:I9"/>
    <mergeCell ref="D9:D11"/>
    <mergeCell ref="F10:G10"/>
  </mergeCells>
  <pageMargins left="0.7" right="0.7" top="0.75" bottom="0.75" header="0.3" footer="0.3"/>
  <pageSetup paperSize="9" fitToHeight="0" orientation="portrait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0.2024&lt;/string&gt;&#10;  &lt;/DateInfo&gt;&#10;  &lt;Code&gt;MAKET_GENERATOR&lt;/Code&gt;&#10;  &lt;ObjectCode&gt;MAKET_GENERATOR&lt;/ObjectCode&gt;&#10;  &lt;DocName&gt;Ведомственная структура расходов бюджета ________________ сельского поселения  на 2023 год и плановый период 2024 и 2025 годов&lt;/DocName&gt;&#10;  &lt;VariantName&gt;Ведомственная структура расходов бюджета ________________ сельского поселения  на 2023 год и плановый период 2024 и 2025 годов&lt;/VariantName&gt;&#10;  &lt;VariantLink xsi:nil=&quot;true&quot; /&gt;&#10;  &lt;ReportCode&gt;MAKET_5863b0b3_15fa_4194_a029_1cbc67748b91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929477C-5F5B-40CA-AB33-FA1F7292960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DESKTOP-F93P5TB\Людмила</dc:creator>
  <cp:lastModifiedBy>Kochetovka</cp:lastModifiedBy>
  <dcterms:created xsi:type="dcterms:W3CDTF">2024-11-14T19:54:27Z</dcterms:created>
  <dcterms:modified xsi:type="dcterms:W3CDTF">2024-11-19T05:07:19Z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Ведомственная структура расходов бюджета ________________ сельского поселения  на 2023 год и плановый период 2024 и 2025 годов</vt:lpwstr>
  </property>
  <property fmtid="{D5CDD505-2E9C-101B-9397-08002B2CF9AE}" pid="3" name="Название отчета">
    <vt:lpwstr>Ведомственная структура расходов бюджета ________________ сельского поселения  на 2023 год и плановый период 2024 и 2025 годов(8).xlsx</vt:lpwstr>
  </property>
  <property fmtid="{D5CDD505-2E9C-101B-9397-08002B2CF9AE}" pid="4" name="Версия клиента">
    <vt:lpwstr>24.1.207.821 (.NET 4.7.2)</vt:lpwstr>
  </property>
  <property fmtid="{D5CDD505-2E9C-101B-9397-08002B2CF9AE}" pid="5" name="Версия базы">
    <vt:lpwstr>24.1.1241.810473264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kasibr_2024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