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/>
  <mc:AlternateContent xmlns:mc="http://schemas.openxmlformats.org/markup-compatibility/2006">
    <mc:Choice Requires="x15">
      <x15ac:absPath xmlns:x15ac="http://schemas.microsoft.com/office/spreadsheetml/2010/11/ac" url="D:\бюджет 2025 год кочетовка\ИСПОЛНЕНИЕ 2024 ГОД\"/>
    </mc:Choice>
  </mc:AlternateContent>
  <xr:revisionPtr revIDLastSave="0" documentId="13_ncr:1_{4BC6C177-55F6-49D2-ADF0-F19DF9C95C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9" i="2" l="1"/>
  <c r="E85" i="2" s="1"/>
  <c r="E84" i="2" s="1"/>
  <c r="E83" i="2" s="1"/>
  <c r="E82" i="2" s="1"/>
  <c r="E91" i="2"/>
  <c r="E93" i="2"/>
  <c r="E102" i="2"/>
  <c r="E100" i="2" s="1"/>
  <c r="E99" i="2" s="1"/>
  <c r="E98" i="2" s="1"/>
  <c r="E97" i="2" s="1"/>
  <c r="E96" i="2" s="1"/>
  <c r="E95" i="2" s="1"/>
  <c r="G90" i="2" l="1"/>
  <c r="G20" i="2"/>
  <c r="G26" i="2"/>
  <c r="G27" i="2"/>
  <c r="E40" i="2"/>
  <c r="G40" i="2" s="1"/>
  <c r="E42" i="2"/>
  <c r="G42" i="2" s="1"/>
  <c r="E44" i="2"/>
  <c r="G44" i="2" s="1"/>
  <c r="E46" i="2"/>
  <c r="G46" i="2" s="1"/>
  <c r="E48" i="2"/>
  <c r="G48" i="2" s="1"/>
  <c r="G63" i="2"/>
  <c r="E65" i="2"/>
  <c r="G65" i="2" s="1"/>
  <c r="G92" i="2"/>
  <c r="G94" i="2"/>
  <c r="G101" i="2"/>
  <c r="G102" i="2"/>
  <c r="G28" i="2"/>
  <c r="F11" i="2"/>
  <c r="E41" i="2" l="1"/>
  <c r="E39" i="2"/>
  <c r="E47" i="2"/>
  <c r="E45" i="2"/>
  <c r="E43" i="2"/>
  <c r="E38" i="2" s="1"/>
  <c r="E37" i="2" s="1"/>
  <c r="E36" i="2" s="1"/>
  <c r="E35" i="2" s="1"/>
  <c r="E62" i="2"/>
  <c r="E19" i="2"/>
  <c r="E16" i="2" s="1"/>
  <c r="E15" i="2" s="1"/>
  <c r="E14" i="2" s="1"/>
  <c r="E13" i="2" s="1"/>
  <c r="E64" i="2"/>
  <c r="E61" i="2" s="1"/>
  <c r="E60" i="2" s="1"/>
  <c r="E59" i="2" s="1"/>
  <c r="E58" i="2" s="1"/>
  <c r="E57" i="2" s="1"/>
  <c r="E25" i="2"/>
  <c r="E24" i="2" s="1"/>
  <c r="E23" i="2" s="1"/>
  <c r="E22" i="2" s="1"/>
  <c r="G11" i="2"/>
  <c r="E12" i="2" l="1"/>
  <c r="E118" i="2" l="1"/>
  <c r="F12" i="2"/>
</calcChain>
</file>

<file path=xl/sharedStrings.xml><?xml version="1.0" encoding="utf-8"?>
<sst xmlns="http://schemas.openxmlformats.org/spreadsheetml/2006/main" count="339" uniqueCount="138">
  <si>
    <t>Единица измерения: тыс.руб.</t>
  </si>
  <si>
    <t>Наименование</t>
  </si>
  <si>
    <t xml:space="preserve">Код подраздела </t>
  </si>
  <si>
    <t xml:space="preserve">Код целевой статьи </t>
  </si>
  <si>
    <t xml:space="preserve">Код вида расхода </t>
  </si>
  <si>
    <t>1</t>
  </si>
  <si>
    <t>3</t>
  </si>
  <si>
    <t>4</t>
  </si>
  <si>
    <t>5</t>
  </si>
  <si>
    <t>7</t>
  </si>
  <si>
    <t>Администрация Кочетовского сельского поселения Хохольского муниципального района ВО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</si>
  <si>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</si>
  <si>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</si>
  <si>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</si>
  <si>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</si>
  <si>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"Устойчивое развитие Кочетовского сельского поселения Хохольского муниципального района Воронежской области"</t>
  </si>
  <si>
    <t>0100000000</t>
  </si>
  <si>
    <t>Подпрограмма "Муниципальное управление"</t>
  </si>
  <si>
    <t>0110000000</t>
  </si>
  <si>
    <t>1. Основное мероприятие "Обеспечение деятельности органов местного самоуправления"</t>
  </si>
  <si>
    <t>0110100000</t>
  </si>
  <si>
    <t>Расходы на проведение социально значимых мероприятий</t>
  </si>
  <si>
    <t>0110170100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</si>
  <si>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</si>
  <si>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</si>
  <si>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</si>
  <si>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0110190020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</si>
  <si>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</si>
  <si>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</si>
  <si>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</si>
  <si>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0110190010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</si>
  <si>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</si>
  <si>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</si>
  <si>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</si>
  <si>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</si>
  <si>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Резервные фонды</t>
  </si>
  <si>
    <t>0111</t>
  </si>
  <si>
    <t>4. Основное мероприятие "Обеспечение реализации муниципальной программы"</t>
  </si>
  <si>
    <t>0110400000</t>
  </si>
  <si>
    <t>Резервный фонд администрации Кочетовского сельского поселения</t>
  </si>
  <si>
    <t>0110490030</t>
  </si>
  <si>
    <t>Другие общегосударственные вопросы</t>
  </si>
  <si>
    <t>0113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</si>
  <si>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</si>
  <si>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>0110200000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</si>
  <si>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</si>
  <si>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0110290011</t>
  </si>
  <si>
    <t>Межбюджетные трансферты</t>
  </si>
  <si>
    <t>500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</si>
  <si>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</si>
  <si>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>0110290012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</si>
  <si>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</si>
  <si>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0110290013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</si>
  <si>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</t>
  </si>
  <si>
    <t>0110290014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</si>
  <si>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</si>
  <si>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0110290015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</si>
  <si>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</si>
  <si>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</si>
  <si>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</si>
  <si>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</si>
  <si>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Кочетовского сельского поселения Хохольского муниципального района"</t>
  </si>
  <si>
    <t>0110251180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</si>
  <si>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</si>
  <si>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</si>
  <si>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</si>
  <si>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</si>
  <si>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3. Основное мероприятие "Обеспечение безопасности населения и природной среды на территории сельского поселения"</t>
  </si>
  <si>
    <t>0110300000</t>
  </si>
  <si>
    <t>Мероприятия в сфере защиты населения от чрезвычайных ситуаций и пожаров</t>
  </si>
  <si>
    <t>0110380050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</si>
  <si>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</si>
  <si>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0110390050</t>
  </si>
  <si>
    <t>НАЦИОНАЛЬНАЯ ЭКОНОМИКА</t>
  </si>
  <si>
    <t>0400</t>
  </si>
  <si>
    <t>Дорожное хозяйство (дорожные фонды)</t>
  </si>
  <si>
    <t>0409</t>
  </si>
  <si>
    <t>Подпрограмма "Развитие дорожного хозяйства"</t>
  </si>
  <si>
    <t>0120000000</t>
  </si>
  <si>
    <t>1. Основное мероприятие "Обеспечение модернизации,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</si>
  <si>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0120100000</t>
  </si>
  <si>
    <t>Расходы средств дорожного фонда в рамках подпрограммы "Дорожное хозяйство" программы "Устойчивое развитие Кочетовского сельского поселения Хохольского муниципального района"</t>
  </si>
  <si>
    <t>0120180600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</si>
  <si>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</si>
  <si>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01201S8850</t>
  </si>
  <si>
    <t>ЖИЛИЩНО-КОММУНАЛЬНОЕ ХОЗЯЙСТВО</t>
  </si>
  <si>
    <t>0500</t>
  </si>
  <si>
    <t>Коммунальное хозяйство</t>
  </si>
  <si>
    <t>0502</t>
  </si>
  <si>
    <t>Подпрограмма "Развитие жилищно-коммунального хозяйства и благоустройства сельского поселения"</t>
  </si>
  <si>
    <t>0130000000</t>
  </si>
  <si>
    <t>1. Основное мероприятие "Содержание и модернизация жилищно-коммунального комплекса"</t>
  </si>
  <si>
    <t>0130100000</t>
  </si>
  <si>
    <t>Мероприятия, направленные на улучшения водоснабжения населения качественной питьевой водой</t>
  </si>
  <si>
    <t>0130190290</t>
  </si>
  <si>
    <t>Благоустройство</t>
  </si>
  <si>
    <t>0503</t>
  </si>
  <si>
    <t>2. Основное мероприятие "Благоустройство территории сельского поселения"</t>
  </si>
  <si>
    <t>0130200000</t>
  </si>
  <si>
    <t>Расходы на уличное освещение</t>
  </si>
  <si>
    <t>0130290300</t>
  </si>
  <si>
    <t>Организация сбора и вывоза твердых коммунальных отходов на территории поселения</t>
  </si>
  <si>
    <t>0130290330</t>
  </si>
  <si>
    <t>Расходы на прочие мероприятия по благоустройству поселений</t>
  </si>
  <si>
    <t>0130290420</t>
  </si>
  <si>
    <t>01302S8670</t>
  </si>
  <si>
    <t>КУЛЬТУРА, КИНЕМАТОГРАФИЯ</t>
  </si>
  <si>
    <t>0800</t>
  </si>
  <si>
    <t>Культура</t>
  </si>
  <si>
    <t>0801</t>
  </si>
  <si>
    <t>Подпрограмма "Развитие культуры, физической культуры и спорта на территории сельского поселения"</t>
  </si>
  <si>
    <t>0140000000</t>
  </si>
  <si>
    <t>1. Основное мероприятие "Создание условий для обеспечения деятельности и развития культурно - досуговых учреждений"</t>
  </si>
  <si>
    <t>0140100000</t>
  </si>
  <si>
    <t>Расходы на обеспечение деятельности (оказание услуг) муниципальных учреждений</t>
  </si>
  <si>
    <t>0140190590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</si>
  <si>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</si>
  <si>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</si>
  <si>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</si>
  <si>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</si>
  <si>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 Кочетовского сельского поселения</t>
  </si>
  <si>
    <t>0110490130</t>
  </si>
  <si>
    <t>Социальное обеспечение и иные выплаты населению</t>
  </si>
  <si>
    <t>300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</si>
  <si>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</si>
  <si>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</si>
  <si>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</si>
  <si>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</si>
  <si>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 Кочетовского сельского поселения Хохольского муципального района</t>
  </si>
  <si>
    <t>0110490190</t>
  </si>
  <si>
    <t>Обслуживание государственного (муниципального) долга</t>
  </si>
  <si>
    <t>700</t>
  </si>
  <si>
    <t>Итого:</t>
  </si>
  <si>
    <t>Приложение 4</t>
  </si>
  <si>
    <t>от "27" декабря 2024 года № 35</t>
  </si>
  <si>
    <t>к решению Совета народных депутатов Кочетовского сельского поселения Хохольского муниципального района Воронежской области "О внесении изменений в решение Совета народных депутатов от 25.12.2023  года  № 34
«О  бюджете Кочетовского сельского поселения Хохольского муниципального района на 2024 год
 и плановый период 2025-2026 годов»
год и на плановый период 2025 и 2026 годов"</t>
  </si>
  <si>
    <t>исполнено</t>
  </si>
  <si>
    <t xml:space="preserve">Распределение бюджетных ассигнований по разделам, подразделам, целевым статьям (муниципальным программам Кочетовского сельского поселения Хохольского муниципального района) группам видов расходов  местного бюджета за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</si>
</sst>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6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6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0" fontId="4" fillId="2" borderId="10">
      <alignment horizontal="left" vertical="top" wrapText="1"/>
    </xf>
    <xf numFmtId="49" fontId="4" fillId="2" borderId="11">
      <alignment horizontal="center" vertical="top" shrinkToFit="1"/>
    </xf>
    <xf numFmtId="164" fontId="4" fillId="2" borderId="11">
      <alignment horizontal="right" vertical="top" shrinkToFit="1"/>
    </xf>
    <xf numFmtId="164" fontId="4" fillId="2" borderId="12">
      <alignment horizontal="right" vertical="top" shrinkToFit="1"/>
    </xf>
    <xf numFmtId="0" fontId="3" fillId="3" borderId="13">
      <alignment horizontal="left" vertical="top" wrapText="1"/>
    </xf>
    <xf numFmtId="49" fontId="3" fillId="3" borderId="14">
      <alignment horizontal="center" vertical="top" shrinkToFit="1"/>
    </xf>
    <xf numFmtId="164" fontId="3" fillId="3" borderId="14">
      <alignment horizontal="right" vertical="top" shrinkToFit="1"/>
    </xf>
    <xf numFmtId="164" fontId="3" fillId="3" borderId="15">
      <alignment horizontal="right" vertical="top" shrinkToFit="1"/>
    </xf>
    <xf numFmtId="0" fontId="3" fillId="4" borderId="16">
      <alignment horizontal="left" vertical="top" wrapText="1"/>
    </xf>
    <xf numFmtId="49" fontId="3" fillId="4" borderId="17">
      <alignment horizontal="center" vertical="top" shrinkToFit="1"/>
    </xf>
    <xf numFmtId="164" fontId="3" fillId="4" borderId="17">
      <alignment horizontal="right" vertical="top" shrinkToFit="1"/>
    </xf>
    <xf numFmtId="164" fontId="3" fillId="4" borderId="18">
      <alignment horizontal="right" vertical="top" shrinkToFit="1"/>
    </xf>
    <xf numFmtId="0" fontId="5" fillId="0" borderId="16">
      <alignment horizontal="left" vertical="top" wrapText="1"/>
    </xf>
    <xf numFmtId="49" fontId="2" fillId="0" borderId="17">
      <alignment horizontal="center" vertical="top" shrinkToFit="1"/>
    </xf>
    <xf numFmtId="164" fontId="2" fillId="0" borderId="17">
      <alignment horizontal="right" vertical="top" shrinkToFit="1"/>
    </xf>
    <xf numFmtId="164" fontId="6" fillId="0" borderId="18">
      <alignment horizontal="right" vertical="top" shrinkToFit="1"/>
    </xf>
    <xf numFmtId="0" fontId="5" fillId="0" borderId="16">
      <alignment horizontal="left" vertical="top" wrapText="1"/>
    </xf>
    <xf numFmtId="49" fontId="2" fillId="0" borderId="17">
      <alignment horizontal="center" vertical="top" shrinkToFit="1"/>
    </xf>
    <xf numFmtId="0" fontId="5" fillId="0" borderId="16">
      <alignment horizontal="left" vertical="top" wrapText="1"/>
    </xf>
    <xf numFmtId="49" fontId="2" fillId="0" borderId="17">
      <alignment horizontal="center" vertical="top" shrinkToFit="1"/>
    </xf>
    <xf numFmtId="0" fontId="5" fillId="0" borderId="16">
      <alignment horizontal="left" vertical="top" wrapText="1"/>
    </xf>
    <xf numFmtId="49" fontId="2" fillId="0" borderId="17">
      <alignment horizontal="center" vertical="top" shrinkToFit="1"/>
    </xf>
    <xf numFmtId="0" fontId="5" fillId="0" borderId="16">
      <alignment horizontal="left" vertical="top" wrapText="1"/>
    </xf>
    <xf numFmtId="49" fontId="2" fillId="0" borderId="17">
      <alignment horizontal="center" vertical="top" shrinkToFit="1"/>
    </xf>
    <xf numFmtId="0" fontId="2" fillId="0" borderId="19"/>
    <xf numFmtId="0" fontId="2" fillId="0" borderId="20"/>
    <xf numFmtId="0" fontId="4" fillId="5" borderId="21"/>
    <xf numFmtId="0" fontId="4" fillId="5" borderId="22"/>
    <xf numFmtId="164" fontId="4" fillId="5" borderId="22">
      <alignment horizontal="right" shrinkToFit="1"/>
    </xf>
    <xf numFmtId="164" fontId="4" fillId="5" borderId="23">
      <alignment horizontal="right" shrinkToFit="1"/>
    </xf>
    <xf numFmtId="0" fontId="2" fillId="0" borderId="24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2">
      <alignment horizontal="right" shrinkToFit="1"/>
    </xf>
    <xf numFmtId="4" fontId="4" fillId="5" borderId="23">
      <alignment horizontal="right" shrinkToFit="1"/>
    </xf>
    <xf numFmtId="4" fontId="4" fillId="2" borderId="11">
      <alignment horizontal="right" vertical="top" shrinkToFit="1"/>
    </xf>
    <xf numFmtId="4" fontId="4" fillId="2" borderId="12">
      <alignment horizontal="right" vertical="top" shrinkToFit="1"/>
    </xf>
    <xf numFmtId="4" fontId="3" fillId="3" borderId="14">
      <alignment horizontal="right" vertical="top" shrinkToFit="1"/>
    </xf>
    <xf numFmtId="4" fontId="3" fillId="3" borderId="15">
      <alignment horizontal="right" vertical="top" shrinkToFit="1"/>
    </xf>
    <xf numFmtId="4" fontId="3" fillId="4" borderId="17">
      <alignment horizontal="right" vertical="top" shrinkToFit="1"/>
    </xf>
    <xf numFmtId="4" fontId="3" fillId="4" borderId="18">
      <alignment horizontal="right" vertical="top" shrinkToFit="1"/>
    </xf>
    <xf numFmtId="4" fontId="2" fillId="0" borderId="17">
      <alignment horizontal="right" vertical="top" shrinkToFit="1"/>
    </xf>
    <xf numFmtId="4" fontId="6" fillId="0" borderId="18">
      <alignment horizontal="right" vertical="top" shrinkToFit="1"/>
    </xf>
    <xf numFmtId="4" fontId="2" fillId="0" borderId="17">
      <alignment horizontal="right" vertical="top" shrinkToFit="1"/>
    </xf>
    <xf numFmtId="4" fontId="6" fillId="0" borderId="18">
      <alignment horizontal="right" vertical="top" shrinkToFit="1"/>
    </xf>
    <xf numFmtId="4" fontId="2" fillId="0" borderId="17">
      <alignment horizontal="right" vertical="top" shrinkToFit="1"/>
    </xf>
    <xf numFmtId="4" fontId="6" fillId="0" borderId="18">
      <alignment horizontal="right" vertical="top" shrinkToFit="1"/>
    </xf>
    <xf numFmtId="4" fontId="2" fillId="0" borderId="17">
      <alignment horizontal="right" vertical="top" shrinkToFit="1"/>
    </xf>
    <xf numFmtId="4" fontId="6" fillId="0" borderId="18">
      <alignment horizontal="right" vertical="top" shrinkToFit="1"/>
    </xf>
    <xf numFmtId="4" fontId="2" fillId="0" borderId="17">
      <alignment horizontal="right" vertical="top" shrinkToFit="1"/>
    </xf>
    <xf numFmtId="4" fontId="6" fillId="0" borderId="18">
      <alignment horizontal="right" vertical="top" shrinkToFit="1"/>
    </xf>
    <xf numFmtId="0" fontId="5" fillId="0" borderId="16">
      <alignment horizontal="left" vertical="top" wrapText="1"/>
    </xf>
    <xf numFmtId="49" fontId="2" fillId="0" borderId="17">
      <alignment horizontal="center" vertical="top" shrinkToFit="1"/>
    </xf>
    <xf numFmtId="4" fontId="2" fillId="0" borderId="17">
      <alignment horizontal="right" vertical="top" shrinkToFit="1"/>
    </xf>
    <xf numFmtId="4" fontId="6" fillId="0" borderId="18">
      <alignment horizontal="right" vertical="top" shrinkToFit="1"/>
    </xf>
  </cellStyleXfs>
  <cellXfs count="51">
    <xf numFmtId="0" fontId="0" fillId="0" borderId="0" xfId="0"/>
    <xf numFmtId="0" fontId="0" fillId="0" borderId="0" xfId="0" applyProtection="1">
      <protection locked="0"/>
    </xf>
    <xf numFmtId="49" fontId="3" fillId="0" borderId="6" xfId="5" applyNumberFormat="1" applyProtection="1">
      <alignment horizontal="center" vertical="center" wrapText="1"/>
    </xf>
    <xf numFmtId="49" fontId="3" fillId="0" borderId="8" xfId="6" applyNumberFormat="1" applyProtection="1">
      <alignment horizontal="center" vertical="center" wrapText="1"/>
    </xf>
    <xf numFmtId="49" fontId="3" fillId="0" borderId="9" xfId="7" applyNumberFormat="1" applyProtection="1">
      <alignment horizontal="center" vertical="center" wrapText="1"/>
    </xf>
    <xf numFmtId="0" fontId="4" fillId="2" borderId="10" xfId="8" applyNumberFormat="1" applyProtection="1">
      <alignment horizontal="left" vertical="top" wrapText="1"/>
    </xf>
    <xf numFmtId="49" fontId="4" fillId="2" borderId="11" xfId="9" applyNumberFormat="1" applyProtection="1">
      <alignment horizontal="center" vertical="top" shrinkToFit="1"/>
    </xf>
    <xf numFmtId="164" fontId="4" fillId="2" borderId="11" xfId="10" applyNumberFormat="1" applyProtection="1">
      <alignment horizontal="right" vertical="top" shrinkToFit="1"/>
    </xf>
    <xf numFmtId="0" fontId="3" fillId="3" borderId="13" xfId="12" applyNumberFormat="1" applyProtection="1">
      <alignment horizontal="left" vertical="top" wrapText="1"/>
    </xf>
    <xf numFmtId="49" fontId="3" fillId="3" borderId="14" xfId="13" applyNumberFormat="1" applyProtection="1">
      <alignment horizontal="center" vertical="top" shrinkToFit="1"/>
    </xf>
    <xf numFmtId="164" fontId="3" fillId="3" borderId="14" xfId="14" applyNumberFormat="1" applyProtection="1">
      <alignment horizontal="right" vertical="top" shrinkToFit="1"/>
    </xf>
    <xf numFmtId="0" fontId="3" fillId="4" borderId="16" xfId="16" applyNumberFormat="1" applyProtection="1">
      <alignment horizontal="left" vertical="top" wrapText="1"/>
    </xf>
    <xf numFmtId="49" fontId="3" fillId="4" borderId="17" xfId="17" applyNumberFormat="1" applyProtection="1">
      <alignment horizontal="center" vertical="top" shrinkToFit="1"/>
    </xf>
    <xf numFmtId="164" fontId="3" fillId="4" borderId="17" xfId="18" applyNumberFormat="1" applyProtection="1">
      <alignment horizontal="right" vertical="top" shrinkToFit="1"/>
    </xf>
    <xf numFmtId="0" fontId="5" fillId="0" borderId="16" xfId="20" applyNumberFormat="1" applyProtection="1">
      <alignment horizontal="left" vertical="top" wrapText="1"/>
    </xf>
    <xf numFmtId="49" fontId="2" fillId="0" borderId="17" xfId="21" applyNumberFormat="1" applyProtection="1">
      <alignment horizontal="center" vertical="top" shrinkToFit="1"/>
    </xf>
    <xf numFmtId="164" fontId="2" fillId="0" borderId="17" xfId="22" applyNumberFormat="1" applyProtection="1">
      <alignment horizontal="right" vertical="top" shrinkToFit="1"/>
    </xf>
    <xf numFmtId="0" fontId="5" fillId="0" borderId="16" xfId="24" applyNumberFormat="1" applyProtection="1">
      <alignment horizontal="left" vertical="top" wrapText="1"/>
    </xf>
    <xf numFmtId="49" fontId="2" fillId="0" borderId="17" xfId="25" applyNumberFormat="1" applyProtection="1">
      <alignment horizontal="center" vertical="top" shrinkToFit="1"/>
    </xf>
    <xf numFmtId="0" fontId="5" fillId="0" borderId="16" xfId="26" applyNumberFormat="1" applyProtection="1">
      <alignment horizontal="left" vertical="top" wrapText="1"/>
    </xf>
    <xf numFmtId="49" fontId="2" fillId="0" borderId="17" xfId="27" applyNumberFormat="1" applyProtection="1">
      <alignment horizontal="center" vertical="top" shrinkToFit="1"/>
    </xf>
    <xf numFmtId="0" fontId="5" fillId="0" borderId="16" xfId="28" applyNumberFormat="1" applyProtection="1">
      <alignment horizontal="left" vertical="top" wrapText="1"/>
    </xf>
    <xf numFmtId="49" fontId="2" fillId="0" borderId="17" xfId="29" applyNumberFormat="1" applyProtection="1">
      <alignment horizontal="center" vertical="top" shrinkToFit="1"/>
    </xf>
    <xf numFmtId="0" fontId="5" fillId="0" borderId="16" xfId="30" applyNumberFormat="1" applyProtection="1">
      <alignment horizontal="left" vertical="top" wrapText="1"/>
    </xf>
    <xf numFmtId="49" fontId="2" fillId="0" borderId="17" xfId="31" applyNumberFormat="1" applyProtection="1">
      <alignment horizontal="center" vertical="top" shrinkToFit="1"/>
    </xf>
    <xf numFmtId="0" fontId="2" fillId="0" borderId="19" xfId="32" applyNumberFormat="1" applyProtection="1"/>
    <xf numFmtId="0" fontId="2" fillId="0" borderId="20" xfId="33" applyNumberFormat="1" applyProtection="1"/>
    <xf numFmtId="0" fontId="4" fillId="5" borderId="21" xfId="34" applyNumberFormat="1" applyProtection="1"/>
    <xf numFmtId="0" fontId="4" fillId="5" borderId="22" xfId="35" applyNumberFormat="1" applyProtection="1"/>
    <xf numFmtId="164" fontId="4" fillId="5" borderId="22" xfId="36" applyNumberFormat="1" applyProtection="1">
      <alignment horizontal="right" shrinkToFit="1"/>
    </xf>
    <xf numFmtId="0" fontId="2" fillId="0" borderId="24" xfId="38" applyNumberFormat="1" applyProtection="1"/>
    <xf numFmtId="164" fontId="0" fillId="0" borderId="0" xfId="0" applyNumberFormat="1" applyProtection="1">
      <protection locked="0"/>
    </xf>
    <xf numFmtId="49" fontId="3" fillId="0" borderId="3" xfId="4">
      <alignment horizontal="center" vertical="center" wrapText="1"/>
    </xf>
    <xf numFmtId="49" fontId="3" fillId="0" borderId="6" xfId="5">
      <alignment horizontal="center" vertical="center" wrapText="1"/>
    </xf>
    <xf numFmtId="164" fontId="2" fillId="6" borderId="17" xfId="22" applyNumberFormat="1" applyFill="1" applyProtection="1">
      <alignment horizontal="right" vertical="top" shrinkToFit="1"/>
    </xf>
    <xf numFmtId="0" fontId="8" fillId="0" borderId="1" xfId="0" applyFont="1" applyBorder="1" applyAlignment="1" applyProtection="1">
      <alignment horizontal="center" vertical="top"/>
      <protection locked="0"/>
    </xf>
    <xf numFmtId="0" fontId="2" fillId="0" borderId="1" xfId="39" applyNumberFormat="1" applyProtection="1">
      <alignment horizontal="left" vertical="top" wrapText="1"/>
    </xf>
    <xf numFmtId="0" fontId="2" fillId="0" borderId="1" xfId="39">
      <alignment horizontal="left" vertical="top" wrapText="1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4" xfId="4" applyNumberFormat="1" applyBorder="1" applyProtection="1">
      <alignment horizontal="center" vertical="center" wrapText="1"/>
    </xf>
    <xf numFmtId="49" fontId="3" fillId="0" borderId="5" xfId="4" applyNumberFormat="1" applyBorder="1" applyProtection="1">
      <alignment horizontal="center" vertical="center" wrapText="1"/>
    </xf>
    <xf numFmtId="49" fontId="3" fillId="0" borderId="7" xfId="4" applyNumberFormat="1" applyBorder="1" applyProtection="1">
      <alignment horizontal="center" vertical="center" wrapText="1"/>
    </xf>
    <xf numFmtId="11" fontId="9" fillId="0" borderId="1" xfId="0" applyNumberFormat="1" applyFont="1" applyBorder="1" applyAlignment="1" applyProtection="1">
      <alignment horizontal="right" vertical="top" wrapText="1"/>
      <protection locked="0"/>
    </xf>
    <xf numFmtId="0" fontId="8" fillId="0" borderId="1" xfId="0" applyFont="1" applyBorder="1" applyAlignment="1" applyProtection="1">
      <alignment horizontal="right"/>
      <protection locked="0"/>
    </xf>
  </cellXfs>
  <cellStyles count="67">
    <cellStyle name="br" xfId="42" xr:uid="{00000000-0005-0000-0000-000000000000}"/>
    <cellStyle name="col" xfId="41" xr:uid="{00000000-0005-0000-0000-000001000000}"/>
    <cellStyle name="ex58" xfId="45" xr:uid="{00000000-0005-0000-0000-000002000000}"/>
    <cellStyle name="ex59" xfId="46" xr:uid="{00000000-0005-0000-0000-000003000000}"/>
    <cellStyle name="ex60" xfId="8" xr:uid="{00000000-0005-0000-0000-000004000000}"/>
    <cellStyle name="ex61" xfId="9" xr:uid="{00000000-0005-0000-0000-000005000000}"/>
    <cellStyle name="ex62" xfId="47" xr:uid="{00000000-0005-0000-0000-000006000000}"/>
    <cellStyle name="ex63" xfId="48" xr:uid="{00000000-0005-0000-0000-000007000000}"/>
    <cellStyle name="ex64" xfId="12" xr:uid="{00000000-0005-0000-0000-000008000000}"/>
    <cellStyle name="ex65" xfId="13" xr:uid="{00000000-0005-0000-0000-000009000000}"/>
    <cellStyle name="ex66" xfId="49" xr:uid="{00000000-0005-0000-0000-00000A000000}"/>
    <cellStyle name="ex67" xfId="50" xr:uid="{00000000-0005-0000-0000-00000B000000}"/>
    <cellStyle name="ex68" xfId="16" xr:uid="{00000000-0005-0000-0000-00000C000000}"/>
    <cellStyle name="ex69" xfId="17" xr:uid="{00000000-0005-0000-0000-00000D000000}"/>
    <cellStyle name="ex70" xfId="51" xr:uid="{00000000-0005-0000-0000-00000E000000}"/>
    <cellStyle name="ex71" xfId="52" xr:uid="{00000000-0005-0000-0000-00000F000000}"/>
    <cellStyle name="ex72" xfId="20" xr:uid="{00000000-0005-0000-0000-000010000000}"/>
    <cellStyle name="ex73" xfId="21" xr:uid="{00000000-0005-0000-0000-000011000000}"/>
    <cellStyle name="ex74" xfId="53" xr:uid="{00000000-0005-0000-0000-000012000000}"/>
    <cellStyle name="ex75" xfId="54" xr:uid="{00000000-0005-0000-0000-000013000000}"/>
    <cellStyle name="ex76" xfId="24" xr:uid="{00000000-0005-0000-0000-000014000000}"/>
    <cellStyle name="ex77" xfId="25" xr:uid="{00000000-0005-0000-0000-000015000000}"/>
    <cellStyle name="ex78" xfId="55" xr:uid="{00000000-0005-0000-0000-000016000000}"/>
    <cellStyle name="ex79" xfId="56" xr:uid="{00000000-0005-0000-0000-000017000000}"/>
    <cellStyle name="ex80" xfId="26" xr:uid="{00000000-0005-0000-0000-000018000000}"/>
    <cellStyle name="ex81" xfId="27" xr:uid="{00000000-0005-0000-0000-000019000000}"/>
    <cellStyle name="ex82" xfId="57" xr:uid="{00000000-0005-0000-0000-00001A000000}"/>
    <cellStyle name="ex83" xfId="58" xr:uid="{00000000-0005-0000-0000-00001B000000}"/>
    <cellStyle name="ex84" xfId="28" xr:uid="{00000000-0005-0000-0000-00001C000000}"/>
    <cellStyle name="ex85" xfId="29" xr:uid="{00000000-0005-0000-0000-00001D000000}"/>
    <cellStyle name="ex86" xfId="59" xr:uid="{00000000-0005-0000-0000-00001E000000}"/>
    <cellStyle name="ex87" xfId="60" xr:uid="{00000000-0005-0000-0000-00001F000000}"/>
    <cellStyle name="ex88" xfId="30" xr:uid="{00000000-0005-0000-0000-000020000000}"/>
    <cellStyle name="ex89" xfId="31" xr:uid="{00000000-0005-0000-0000-000021000000}"/>
    <cellStyle name="ex90" xfId="61" xr:uid="{00000000-0005-0000-0000-000022000000}"/>
    <cellStyle name="ex91" xfId="62" xr:uid="{00000000-0005-0000-0000-000023000000}"/>
    <cellStyle name="ex92" xfId="63" xr:uid="{00000000-0005-0000-0000-000024000000}"/>
    <cellStyle name="ex93" xfId="64" xr:uid="{00000000-0005-0000-0000-000025000000}"/>
    <cellStyle name="ex94" xfId="65" xr:uid="{00000000-0005-0000-0000-000026000000}"/>
    <cellStyle name="ex95" xfId="66" xr:uid="{00000000-0005-0000-0000-000027000000}"/>
    <cellStyle name="st100" xfId="14" xr:uid="{00000000-0005-0000-0000-000028000000}"/>
    <cellStyle name="st101" xfId="15" xr:uid="{00000000-0005-0000-0000-000029000000}"/>
    <cellStyle name="st102" xfId="18" xr:uid="{00000000-0005-0000-0000-00002A000000}"/>
    <cellStyle name="st103" xfId="19" xr:uid="{00000000-0005-0000-0000-00002B000000}"/>
    <cellStyle name="st104" xfId="22" xr:uid="{00000000-0005-0000-0000-00002C000000}"/>
    <cellStyle name="st105" xfId="23" xr:uid="{00000000-0005-0000-0000-00002D000000}"/>
    <cellStyle name="st57" xfId="2" xr:uid="{00000000-0005-0000-0000-00002E000000}"/>
    <cellStyle name="st96" xfId="36" xr:uid="{00000000-0005-0000-0000-00002F000000}"/>
    <cellStyle name="st97" xfId="37" xr:uid="{00000000-0005-0000-0000-000030000000}"/>
    <cellStyle name="st98" xfId="10" xr:uid="{00000000-0005-0000-0000-000031000000}"/>
    <cellStyle name="st99" xfId="11" xr:uid="{00000000-0005-0000-0000-000032000000}"/>
    <cellStyle name="style0" xfId="43" xr:uid="{00000000-0005-0000-0000-000033000000}"/>
    <cellStyle name="td" xfId="44" xr:uid="{00000000-0005-0000-0000-000034000000}"/>
    <cellStyle name="tr" xfId="40" xr:uid="{00000000-0005-0000-0000-000035000000}"/>
    <cellStyle name="xl_bot_header" xfId="7" xr:uid="{00000000-0005-0000-0000-000036000000}"/>
    <cellStyle name="xl_bot_left_header" xfId="6" xr:uid="{00000000-0005-0000-0000-000037000000}"/>
    <cellStyle name="xl_center_header" xfId="5" xr:uid="{00000000-0005-0000-0000-000039000000}"/>
    <cellStyle name="xl_footer" xfId="39" xr:uid="{00000000-0005-0000-0000-00003A000000}"/>
    <cellStyle name="xl_header" xfId="1" xr:uid="{00000000-0005-0000-0000-00003B000000}"/>
    <cellStyle name="xl_top_header" xfId="4" xr:uid="{00000000-0005-0000-0000-00003D000000}"/>
    <cellStyle name="xl_top_left_header" xfId="3" xr:uid="{00000000-0005-0000-0000-00003E000000}"/>
    <cellStyle name="xl_total_bot" xfId="38" xr:uid="{00000000-0005-0000-0000-000040000000}"/>
    <cellStyle name="xl_total_center" xfId="35" xr:uid="{00000000-0005-0000-0000-000041000000}"/>
    <cellStyle name="xl_total_left" xfId="34" xr:uid="{00000000-0005-0000-0000-000042000000}"/>
    <cellStyle name="xl_total_top" xfId="33" xr:uid="{00000000-0005-0000-0000-000043000000}"/>
    <cellStyle name="xl_total_top_left" xfId="32" xr:uid="{00000000-0005-0000-0000-000044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0"/>
  <sheetViews>
    <sheetView showGridLines="0" tabSelected="1" zoomScale="79" zoomScaleNormal="79" workbookViewId="0">
      <pane ySplit="10" topLeftCell="A11" activePane="bottomLeft" state="frozen"/>
      <selection pane="bottomLeft" activeCell="D3" sqref="D3:E3"/>
    </sheetView>
  </sheetViews>
  <sheetFormatPr defaultColWidth="9.140625" defaultRowHeight="15" outlineLevelRow="1" x14ac:dyDescent="0.25"/>
  <cols>
    <col min="1" max="1" width="40.5703125" style="1" customWidth="1"/>
    <col min="2" max="2" width="7.5703125" style="1" customWidth="1"/>
    <col min="3" max="3" width="11.5703125" style="1" customWidth="1"/>
    <col min="4" max="4" width="6.7109375" style="1" customWidth="1"/>
    <col min="5" max="5" width="27.42578125" style="1" customWidth="1"/>
    <col min="6" max="11" width="0" style="1" hidden="1" customWidth="1"/>
    <col min="12" max="16384" width="9.140625" style="1"/>
  </cols>
  <sheetData>
    <row r="1" spans="1:10" x14ac:dyDescent="0.25">
      <c r="D1" s="50" t="s">
        <v>133</v>
      </c>
      <c r="E1" s="50"/>
    </row>
    <row r="2" spans="1:10" ht="123.75" customHeight="1" x14ac:dyDescent="0.25">
      <c r="C2" s="49" t="s">
        <v>135</v>
      </c>
      <c r="D2" s="49"/>
      <c r="E2" s="49"/>
    </row>
    <row r="3" spans="1:10" ht="44.25" customHeight="1" x14ac:dyDescent="0.25">
      <c r="D3" s="35" t="s">
        <v>134</v>
      </c>
      <c r="E3" s="35"/>
    </row>
    <row r="4" spans="1:10" ht="84" customHeight="1" x14ac:dyDescent="0.25">
      <c r="A4" s="38" t="s">
        <v>137</v>
      </c>
      <c r="B4" s="39"/>
      <c r="C4" s="39"/>
      <c r="D4" s="39"/>
      <c r="E4" s="39"/>
    </row>
    <row r="5" spans="1:10" ht="15.95" customHeight="1" x14ac:dyDescent="0.25">
      <c r="A5" s="38"/>
      <c r="B5" s="39"/>
      <c r="C5" s="39"/>
      <c r="D5" s="39"/>
      <c r="E5" s="39"/>
    </row>
    <row r="6" spans="1:10" ht="15.2" customHeight="1" x14ac:dyDescent="0.25">
      <c r="A6" s="40" t="s">
        <v>0</v>
      </c>
      <c r="B6" s="41"/>
      <c r="C6" s="41"/>
      <c r="D6" s="41"/>
      <c r="E6" s="41"/>
    </row>
    <row r="7" spans="1:10" ht="15.2" customHeight="1" x14ac:dyDescent="0.25">
      <c r="A7" s="42" t="s">
        <v>1</v>
      </c>
      <c r="B7" s="44" t="s">
        <v>2</v>
      </c>
      <c r="C7" s="46" t="s">
        <v>3</v>
      </c>
      <c r="D7" s="44" t="s">
        <v>4</v>
      </c>
      <c r="E7" s="32"/>
    </row>
    <row r="8" spans="1:10" ht="15.2" customHeight="1" x14ac:dyDescent="0.25">
      <c r="A8" s="43"/>
      <c r="B8" s="45"/>
      <c r="C8" s="47"/>
      <c r="D8" s="45"/>
      <c r="E8" s="33"/>
    </row>
    <row r="9" spans="1:10" ht="37.5" customHeight="1" x14ac:dyDescent="0.25">
      <c r="A9" s="43"/>
      <c r="B9" s="45"/>
      <c r="C9" s="48"/>
      <c r="D9" s="45"/>
      <c r="E9" s="2" t="s">
        <v>136</v>
      </c>
    </row>
    <row r="10" spans="1:10" x14ac:dyDescent="0.25">
      <c r="A10" s="3" t="s">
        <v>5</v>
      </c>
      <c r="B10" s="4" t="s">
        <v>6</v>
      </c>
      <c r="C10" s="4" t="s">
        <v>7</v>
      </c>
      <c r="D10" s="4" t="s">
        <v>8</v>
      </c>
      <c r="E10" s="4" t="s">
        <v>9</v>
      </c>
    </row>
    <row r="11" spans="1:10" ht="45" x14ac:dyDescent="0.25">
      <c r="A11" s="5" t="s">
        <v>10</v>
      </c>
      <c r="B11" s="6"/>
      <c r="C11" s="6"/>
      <c r="D11" s="6"/>
      <c r="E11" s="7">
        <v>17123.7</v>
      </c>
      <c r="F11" s="1">
        <f>16915.3</f>
        <v>16915.3</v>
      </c>
      <c r="G11" s="1">
        <f>SUM(G12:G116)</f>
        <v>193.90259999999989</v>
      </c>
      <c r="J11" s="1">
        <v>127.91322000000011</v>
      </c>
    </row>
    <row r="12" spans="1:10" x14ac:dyDescent="0.25">
      <c r="A12" s="8" t="s">
        <v>11</v>
      </c>
      <c r="B12" s="9" t="s">
        <v>12</v>
      </c>
      <c r="C12" s="9"/>
      <c r="D12" s="9"/>
      <c r="E12" s="10">
        <f>E13+E21+E29+E35</f>
        <v>4481.5</v>
      </c>
      <c r="F12" s="31">
        <f>F11-E11</f>
        <v>-208.40000000000146</v>
      </c>
    </row>
    <row r="13" spans="1:10" ht="51" x14ac:dyDescent="0.25">
      <c r="A13" s="11" t="s">
        <v>13</v>
      </c>
      <c r="B13" s="12" t="s">
        <v>14</v>
      </c>
      <c r="C13" s="12"/>
      <c r="D13" s="12"/>
      <c r="E13" s="13">
        <f>E14</f>
        <v>1188.8</v>
      </c>
    </row>
    <row r="14" spans="1:10" ht="51" outlineLevel="1" x14ac:dyDescent="0.25">
      <c r="A14" s="14" t="s">
        <v>15</v>
      </c>
      <c r="B14" s="15" t="s">
        <v>14</v>
      </c>
      <c r="C14" s="15" t="s">
        <v>16</v>
      </c>
      <c r="D14" s="15"/>
      <c r="E14" s="16">
        <f>E15</f>
        <v>1188.8</v>
      </c>
    </row>
    <row r="15" spans="1:10" ht="25.5" outlineLevel="1" x14ac:dyDescent="0.25">
      <c r="A15" s="17" t="s">
        <v>17</v>
      </c>
      <c r="B15" s="18" t="s">
        <v>14</v>
      </c>
      <c r="C15" s="18" t="s">
        <v>18</v>
      </c>
      <c r="D15" s="18"/>
      <c r="E15" s="16">
        <f>E16</f>
        <v>1188.8</v>
      </c>
    </row>
    <row r="16" spans="1:10" ht="38.25" outlineLevel="1" x14ac:dyDescent="0.25">
      <c r="A16" s="19" t="s">
        <v>19</v>
      </c>
      <c r="B16" s="20" t="s">
        <v>14</v>
      </c>
      <c r="C16" s="20" t="s">
        <v>20</v>
      </c>
      <c r="D16" s="20"/>
      <c r="E16" s="16">
        <f>E17+E19</f>
        <v>1188.8</v>
      </c>
    </row>
    <row r="17" spans="1:10" ht="25.5" outlineLevel="1" x14ac:dyDescent="0.25">
      <c r="A17" s="21" t="s">
        <v>21</v>
      </c>
      <c r="B17" s="22" t="s">
        <v>14</v>
      </c>
      <c r="C17" s="22" t="s">
        <v>22</v>
      </c>
      <c r="D17" s="22"/>
      <c r="E17" s="16">
        <v>151.80000000000001</v>
      </c>
    </row>
    <row r="18" spans="1:10" ht="76.5" outlineLevel="1" x14ac:dyDescent="0.25">
      <c r="A18" s="23" t="s">
        <v>23</v>
      </c>
      <c r="B18" s="24" t="s">
        <v>14</v>
      </c>
      <c r="C18" s="24" t="s">
        <v>22</v>
      </c>
      <c r="D18" s="24" t="s">
        <v>24</v>
      </c>
      <c r="E18" s="16">
        <v>151.80000000000001</v>
      </c>
    </row>
    <row r="19" spans="1:10" ht="51" outlineLevel="1" x14ac:dyDescent="0.25">
      <c r="A19" s="21" t="s">
        <v>25</v>
      </c>
      <c r="B19" s="22" t="s">
        <v>14</v>
      </c>
      <c r="C19" s="22" t="s">
        <v>26</v>
      </c>
      <c r="D19" s="22"/>
      <c r="E19" s="16">
        <f>E20</f>
        <v>1037</v>
      </c>
    </row>
    <row r="20" spans="1:10" ht="76.5" outlineLevel="1" x14ac:dyDescent="0.25">
      <c r="A20" s="23" t="s">
        <v>23</v>
      </c>
      <c r="B20" s="24" t="s">
        <v>14</v>
      </c>
      <c r="C20" s="24" t="s">
        <v>26</v>
      </c>
      <c r="D20" s="24" t="s">
        <v>24</v>
      </c>
      <c r="E20" s="16">
        <v>1037</v>
      </c>
      <c r="F20" s="1">
        <v>1092.0999999999999</v>
      </c>
      <c r="G20" s="31">
        <f>F20-E20</f>
        <v>55.099999999999909</v>
      </c>
      <c r="J20" s="1">
        <v>137.09999999999991</v>
      </c>
    </row>
    <row r="21" spans="1:10" ht="76.5" x14ac:dyDescent="0.25">
      <c r="A21" s="11" t="s">
        <v>27</v>
      </c>
      <c r="B21" s="12" t="s">
        <v>28</v>
      </c>
      <c r="C21" s="12"/>
      <c r="D21" s="12"/>
      <c r="E21" s="13">
        <v>2304.5</v>
      </c>
    </row>
    <row r="22" spans="1:10" ht="51" outlineLevel="1" x14ac:dyDescent="0.25">
      <c r="A22" s="14" t="s">
        <v>15</v>
      </c>
      <c r="B22" s="15" t="s">
        <v>28</v>
      </c>
      <c r="C22" s="15" t="s">
        <v>16</v>
      </c>
      <c r="D22" s="15"/>
      <c r="E22" s="16">
        <f>E23</f>
        <v>2304.5190000000002</v>
      </c>
    </row>
    <row r="23" spans="1:10" ht="25.5" outlineLevel="1" x14ac:dyDescent="0.25">
      <c r="A23" s="17" t="s">
        <v>17</v>
      </c>
      <c r="B23" s="18" t="s">
        <v>28</v>
      </c>
      <c r="C23" s="18" t="s">
        <v>18</v>
      </c>
      <c r="D23" s="18"/>
      <c r="E23" s="16">
        <f>E24</f>
        <v>2304.5190000000002</v>
      </c>
    </row>
    <row r="24" spans="1:10" ht="38.25" outlineLevel="1" x14ac:dyDescent="0.25">
      <c r="A24" s="19" t="s">
        <v>19</v>
      </c>
      <c r="B24" s="20" t="s">
        <v>28</v>
      </c>
      <c r="C24" s="20" t="s">
        <v>20</v>
      </c>
      <c r="D24" s="20"/>
      <c r="E24" s="16">
        <f>E25</f>
        <v>2304.5190000000002</v>
      </c>
    </row>
    <row r="25" spans="1:10" ht="63.75" outlineLevel="1" x14ac:dyDescent="0.25">
      <c r="A25" s="21" t="s">
        <v>29</v>
      </c>
      <c r="B25" s="22" t="s">
        <v>28</v>
      </c>
      <c r="C25" s="22" t="s">
        <v>30</v>
      </c>
      <c r="D25" s="22"/>
      <c r="E25" s="16">
        <f>E26+E27+E28</f>
        <v>2304.5190000000002</v>
      </c>
    </row>
    <row r="26" spans="1:10" ht="76.5" outlineLevel="1" x14ac:dyDescent="0.25">
      <c r="A26" s="23" t="s">
        <v>23</v>
      </c>
      <c r="B26" s="24" t="s">
        <v>28</v>
      </c>
      <c r="C26" s="24" t="s">
        <v>30</v>
      </c>
      <c r="D26" s="24" t="s">
        <v>24</v>
      </c>
      <c r="E26" s="16">
        <v>1128.9000000000001</v>
      </c>
      <c r="F26" s="1">
        <v>1146.2</v>
      </c>
      <c r="G26" s="31">
        <f>F26-E26</f>
        <v>17.299999999999955</v>
      </c>
      <c r="J26" s="1">
        <v>130.20000000000005</v>
      </c>
    </row>
    <row r="27" spans="1:10" ht="38.25" outlineLevel="1" x14ac:dyDescent="0.25">
      <c r="A27" s="23" t="s">
        <v>31</v>
      </c>
      <c r="B27" s="24" t="s">
        <v>28</v>
      </c>
      <c r="C27" s="24" t="s">
        <v>30</v>
      </c>
      <c r="D27" s="24" t="s">
        <v>32</v>
      </c>
      <c r="E27" s="16">
        <v>1132.2</v>
      </c>
      <c r="F27" s="1">
        <v>1074.8</v>
      </c>
      <c r="G27" s="31">
        <f>F27-E27</f>
        <v>-57.400000000000091</v>
      </c>
      <c r="J27" s="1">
        <v>-203.87015999999994</v>
      </c>
    </row>
    <row r="28" spans="1:10" outlineLevel="1" x14ac:dyDescent="0.25">
      <c r="A28" s="23" t="s">
        <v>33</v>
      </c>
      <c r="B28" s="24" t="s">
        <v>28</v>
      </c>
      <c r="C28" s="24" t="s">
        <v>30</v>
      </c>
      <c r="D28" s="24" t="s">
        <v>34</v>
      </c>
      <c r="E28" s="16">
        <v>43.418999999999997</v>
      </c>
      <c r="F28" s="1">
        <v>43.4</v>
      </c>
      <c r="G28" s="31">
        <f>F28-E28</f>
        <v>-1.8999999999998352E-2</v>
      </c>
      <c r="J28" s="1">
        <v>-1.8999999999998352E-2</v>
      </c>
    </row>
    <row r="29" spans="1:10" x14ac:dyDescent="0.25">
      <c r="A29" s="11" t="s">
        <v>35</v>
      </c>
      <c r="B29" s="12" t="s">
        <v>36</v>
      </c>
      <c r="C29" s="12"/>
      <c r="D29" s="12"/>
      <c r="E29" s="13">
        <v>0</v>
      </c>
    </row>
    <row r="30" spans="1:10" ht="51" outlineLevel="1" x14ac:dyDescent="0.25">
      <c r="A30" s="14" t="s">
        <v>15</v>
      </c>
      <c r="B30" s="15" t="s">
        <v>36</v>
      </c>
      <c r="C30" s="15" t="s">
        <v>16</v>
      </c>
      <c r="D30" s="15"/>
      <c r="E30" s="16">
        <v>0</v>
      </c>
    </row>
    <row r="31" spans="1:10" ht="25.5" outlineLevel="1" x14ac:dyDescent="0.25">
      <c r="A31" s="17" t="s">
        <v>17</v>
      </c>
      <c r="B31" s="18" t="s">
        <v>36</v>
      </c>
      <c r="C31" s="18" t="s">
        <v>18</v>
      </c>
      <c r="D31" s="18"/>
      <c r="E31" s="16">
        <v>0</v>
      </c>
    </row>
    <row r="32" spans="1:10" ht="25.5" outlineLevel="1" x14ac:dyDescent="0.25">
      <c r="A32" s="19" t="s">
        <v>37</v>
      </c>
      <c r="B32" s="20" t="s">
        <v>36</v>
      </c>
      <c r="C32" s="20" t="s">
        <v>38</v>
      </c>
      <c r="D32" s="20"/>
      <c r="E32" s="16">
        <v>0</v>
      </c>
    </row>
    <row r="33" spans="1:10" ht="25.5" outlineLevel="1" x14ac:dyDescent="0.25">
      <c r="A33" s="21" t="s">
        <v>39</v>
      </c>
      <c r="B33" s="22" t="s">
        <v>36</v>
      </c>
      <c r="C33" s="22" t="s">
        <v>40</v>
      </c>
      <c r="D33" s="22"/>
      <c r="E33" s="16">
        <v>0</v>
      </c>
    </row>
    <row r="34" spans="1:10" outlineLevel="1" x14ac:dyDescent="0.25">
      <c r="A34" s="23" t="s">
        <v>33</v>
      </c>
      <c r="B34" s="24" t="s">
        <v>36</v>
      </c>
      <c r="C34" s="24" t="s">
        <v>40</v>
      </c>
      <c r="D34" s="24" t="s">
        <v>34</v>
      </c>
      <c r="E34" s="16">
        <v>0</v>
      </c>
    </row>
    <row r="35" spans="1:10" x14ac:dyDescent="0.25">
      <c r="A35" s="11" t="s">
        <v>41</v>
      </c>
      <c r="B35" s="12" t="s">
        <v>42</v>
      </c>
      <c r="C35" s="12"/>
      <c r="D35" s="12"/>
      <c r="E35" s="13">
        <f>E36</f>
        <v>988.2</v>
      </c>
    </row>
    <row r="36" spans="1:10" ht="51" outlineLevel="1" x14ac:dyDescent="0.25">
      <c r="A36" s="14" t="s">
        <v>15</v>
      </c>
      <c r="B36" s="15" t="s">
        <v>42</v>
      </c>
      <c r="C36" s="15" t="s">
        <v>16</v>
      </c>
      <c r="D36" s="15"/>
      <c r="E36" s="16">
        <f>E37</f>
        <v>988.2</v>
      </c>
    </row>
    <row r="37" spans="1:10" ht="25.5" outlineLevel="1" x14ac:dyDescent="0.25">
      <c r="A37" s="17" t="s">
        <v>17</v>
      </c>
      <c r="B37" s="18" t="s">
        <v>42</v>
      </c>
      <c r="C37" s="18" t="s">
        <v>18</v>
      </c>
      <c r="D37" s="18"/>
      <c r="E37" s="16">
        <f>E38</f>
        <v>988.2</v>
      </c>
    </row>
    <row r="38" spans="1:10" ht="63.75" outlineLevel="1" x14ac:dyDescent="0.25">
      <c r="A38" s="19" t="s">
        <v>43</v>
      </c>
      <c r="B38" s="20" t="s">
        <v>42</v>
      </c>
      <c r="C38" s="20" t="s">
        <v>44</v>
      </c>
      <c r="D38" s="20"/>
      <c r="E38" s="16">
        <f>E39+E41+E43+E45+E47</f>
        <v>988.2</v>
      </c>
    </row>
    <row r="39" spans="1:10" ht="89.25" outlineLevel="1" x14ac:dyDescent="0.25">
      <c r="A39" s="21" t="s">
        <v>45</v>
      </c>
      <c r="B39" s="22" t="s">
        <v>42</v>
      </c>
      <c r="C39" s="22" t="s">
        <v>46</v>
      </c>
      <c r="D39" s="22"/>
      <c r="E39" s="16">
        <f>E40</f>
        <v>24.8</v>
      </c>
    </row>
    <row r="40" spans="1:10" outlineLevel="1" x14ac:dyDescent="0.25">
      <c r="A40" s="23" t="s">
        <v>47</v>
      </c>
      <c r="B40" s="24" t="s">
        <v>42</v>
      </c>
      <c r="C40" s="24" t="s">
        <v>46</v>
      </c>
      <c r="D40" s="24" t="s">
        <v>48</v>
      </c>
      <c r="E40" s="16">
        <f>23.6+1.2</f>
        <v>24.8</v>
      </c>
      <c r="F40" s="1">
        <v>24.8</v>
      </c>
      <c r="G40" s="31">
        <f>F40-E40</f>
        <v>0</v>
      </c>
      <c r="J40" s="1">
        <v>1.1999999999999993</v>
      </c>
    </row>
    <row r="41" spans="1:10" ht="76.5" outlineLevel="1" x14ac:dyDescent="0.25">
      <c r="A41" s="21" t="s">
        <v>49</v>
      </c>
      <c r="B41" s="22" t="s">
        <v>42</v>
      </c>
      <c r="C41" s="22" t="s">
        <v>50</v>
      </c>
      <c r="D41" s="22"/>
      <c r="E41" s="16">
        <f>E42</f>
        <v>5.8999999999999995</v>
      </c>
    </row>
    <row r="42" spans="1:10" outlineLevel="1" x14ac:dyDescent="0.25">
      <c r="A42" s="23" t="s">
        <v>47</v>
      </c>
      <c r="B42" s="24" t="s">
        <v>42</v>
      </c>
      <c r="C42" s="24" t="s">
        <v>50</v>
      </c>
      <c r="D42" s="24" t="s">
        <v>48</v>
      </c>
      <c r="E42" s="16">
        <f>5.6+0.3</f>
        <v>5.8999999999999995</v>
      </c>
      <c r="F42" s="1">
        <v>5.9</v>
      </c>
      <c r="G42" s="31">
        <f>F42-E42</f>
        <v>0</v>
      </c>
      <c r="J42" s="1">
        <v>0.30000000000000071</v>
      </c>
    </row>
    <row r="43" spans="1:10" ht="89.25" outlineLevel="1" x14ac:dyDescent="0.25">
      <c r="A43" s="21" t="s">
        <v>51</v>
      </c>
      <c r="B43" s="22" t="s">
        <v>42</v>
      </c>
      <c r="C43" s="22" t="s">
        <v>52</v>
      </c>
      <c r="D43" s="22"/>
      <c r="E43" s="16">
        <f>E44</f>
        <v>2.1</v>
      </c>
    </row>
    <row r="44" spans="1:10" outlineLevel="1" x14ac:dyDescent="0.25">
      <c r="A44" s="23" t="s">
        <v>47</v>
      </c>
      <c r="B44" s="24" t="s">
        <v>42</v>
      </c>
      <c r="C44" s="24" t="s">
        <v>52</v>
      </c>
      <c r="D44" s="24" t="s">
        <v>48</v>
      </c>
      <c r="E44" s="16">
        <f>2+0.1</f>
        <v>2.1</v>
      </c>
      <c r="F44" s="1">
        <v>2.1</v>
      </c>
      <c r="G44" s="31">
        <f>F44-E44</f>
        <v>0</v>
      </c>
      <c r="J44" s="1">
        <v>0.10000000000000009</v>
      </c>
    </row>
    <row r="45" spans="1:10" ht="89.25" outlineLevel="1" x14ac:dyDescent="0.25">
      <c r="A45" s="21" t="s">
        <v>53</v>
      </c>
      <c r="B45" s="22" t="s">
        <v>42</v>
      </c>
      <c r="C45" s="22" t="s">
        <v>54</v>
      </c>
      <c r="D45" s="22"/>
      <c r="E45" s="16">
        <f>E46</f>
        <v>28.2</v>
      </c>
    </row>
    <row r="46" spans="1:10" outlineLevel="1" x14ac:dyDescent="0.25">
      <c r="A46" s="23" t="s">
        <v>47</v>
      </c>
      <c r="B46" s="24" t="s">
        <v>42</v>
      </c>
      <c r="C46" s="24" t="s">
        <v>54</v>
      </c>
      <c r="D46" s="24" t="s">
        <v>48</v>
      </c>
      <c r="E46" s="16">
        <f>26.7+1.5</f>
        <v>28.2</v>
      </c>
      <c r="F46" s="1">
        <v>28.2</v>
      </c>
      <c r="G46" s="31">
        <f>F46-E46</f>
        <v>0</v>
      </c>
      <c r="J46" s="1">
        <v>1.5</v>
      </c>
    </row>
    <row r="47" spans="1:10" ht="76.5" outlineLevel="1" x14ac:dyDescent="0.25">
      <c r="A47" s="21" t="s">
        <v>55</v>
      </c>
      <c r="B47" s="22" t="s">
        <v>42</v>
      </c>
      <c r="C47" s="22" t="s">
        <v>56</v>
      </c>
      <c r="D47" s="22"/>
      <c r="E47" s="16">
        <f>E48</f>
        <v>927.2</v>
      </c>
    </row>
    <row r="48" spans="1:10" outlineLevel="1" x14ac:dyDescent="0.25">
      <c r="A48" s="23" t="s">
        <v>47</v>
      </c>
      <c r="B48" s="24" t="s">
        <v>42</v>
      </c>
      <c r="C48" s="24" t="s">
        <v>56</v>
      </c>
      <c r="D48" s="24" t="s">
        <v>48</v>
      </c>
      <c r="E48" s="16">
        <f>828.6+98.6</f>
        <v>927.2</v>
      </c>
      <c r="F48" s="1">
        <v>927.2</v>
      </c>
      <c r="G48" s="31">
        <f>F48-E48</f>
        <v>0</v>
      </c>
      <c r="J48" s="1">
        <v>98.600000000000023</v>
      </c>
    </row>
    <row r="49" spans="1:10" x14ac:dyDescent="0.25">
      <c r="A49" s="8" t="s">
        <v>57</v>
      </c>
      <c r="B49" s="9" t="s">
        <v>58</v>
      </c>
      <c r="C49" s="9"/>
      <c r="D49" s="9"/>
      <c r="E49" s="10">
        <v>136.184</v>
      </c>
    </row>
    <row r="50" spans="1:10" ht="25.5" x14ac:dyDescent="0.25">
      <c r="A50" s="11" t="s">
        <v>59</v>
      </c>
      <c r="B50" s="12" t="s">
        <v>60</v>
      </c>
      <c r="C50" s="12"/>
      <c r="D50" s="12"/>
      <c r="E50" s="13">
        <v>136.184</v>
      </c>
    </row>
    <row r="51" spans="1:10" ht="51" outlineLevel="1" x14ac:dyDescent="0.25">
      <c r="A51" s="14" t="s">
        <v>15</v>
      </c>
      <c r="B51" s="15" t="s">
        <v>60</v>
      </c>
      <c r="C51" s="15" t="s">
        <v>16</v>
      </c>
      <c r="D51" s="15"/>
      <c r="E51" s="16">
        <v>136.184</v>
      </c>
    </row>
    <row r="52" spans="1:10" ht="25.5" outlineLevel="1" x14ac:dyDescent="0.25">
      <c r="A52" s="17" t="s">
        <v>17</v>
      </c>
      <c r="B52" s="18" t="s">
        <v>60</v>
      </c>
      <c r="C52" s="18" t="s">
        <v>18</v>
      </c>
      <c r="D52" s="18"/>
      <c r="E52" s="16">
        <v>136.184</v>
      </c>
    </row>
    <row r="53" spans="1:10" ht="63.75" outlineLevel="1" x14ac:dyDescent="0.25">
      <c r="A53" s="19" t="s">
        <v>43</v>
      </c>
      <c r="B53" s="20" t="s">
        <v>60</v>
      </c>
      <c r="C53" s="20" t="s">
        <v>44</v>
      </c>
      <c r="D53" s="20"/>
      <c r="E53" s="16">
        <v>136.184</v>
      </c>
    </row>
    <row r="54" spans="1:10" ht="89.25" outlineLevel="1" x14ac:dyDescent="0.25">
      <c r="A54" s="21" t="s">
        <v>61</v>
      </c>
      <c r="B54" s="22" t="s">
        <v>60</v>
      </c>
      <c r="C54" s="22" t="s">
        <v>62</v>
      </c>
      <c r="D54" s="22"/>
      <c r="E54" s="16">
        <v>136.184</v>
      </c>
    </row>
    <row r="55" spans="1:10" ht="76.5" outlineLevel="1" x14ac:dyDescent="0.25">
      <c r="A55" s="23" t="s">
        <v>23</v>
      </c>
      <c r="B55" s="24" t="s">
        <v>60</v>
      </c>
      <c r="C55" s="24" t="s">
        <v>62</v>
      </c>
      <c r="D55" s="24" t="s">
        <v>24</v>
      </c>
      <c r="E55" s="16">
        <v>122.98399999999999</v>
      </c>
    </row>
    <row r="56" spans="1:10" ht="38.25" outlineLevel="1" x14ac:dyDescent="0.25">
      <c r="A56" s="23" t="s">
        <v>31</v>
      </c>
      <c r="B56" s="24" t="s">
        <v>60</v>
      </c>
      <c r="C56" s="24" t="s">
        <v>62</v>
      </c>
      <c r="D56" s="24" t="s">
        <v>32</v>
      </c>
      <c r="E56" s="16">
        <v>13.2</v>
      </c>
    </row>
    <row r="57" spans="1:10" ht="38.25" x14ac:dyDescent="0.25">
      <c r="A57" s="8" t="s">
        <v>63</v>
      </c>
      <c r="B57" s="9" t="s">
        <v>64</v>
      </c>
      <c r="C57" s="9"/>
      <c r="D57" s="9"/>
      <c r="E57" s="10">
        <f>E58</f>
        <v>308.27840000000003</v>
      </c>
    </row>
    <row r="58" spans="1:10" ht="51" x14ac:dyDescent="0.25">
      <c r="A58" s="11" t="s">
        <v>65</v>
      </c>
      <c r="B58" s="12" t="s">
        <v>66</v>
      </c>
      <c r="C58" s="12"/>
      <c r="D58" s="12"/>
      <c r="E58" s="13">
        <f>E59</f>
        <v>308.27840000000003</v>
      </c>
    </row>
    <row r="59" spans="1:10" ht="51" outlineLevel="1" x14ac:dyDescent="0.25">
      <c r="A59" s="14" t="s">
        <v>15</v>
      </c>
      <c r="B59" s="15" t="s">
        <v>66</v>
      </c>
      <c r="C59" s="15" t="s">
        <v>16</v>
      </c>
      <c r="D59" s="15"/>
      <c r="E59" s="16">
        <f>E60</f>
        <v>308.27840000000003</v>
      </c>
    </row>
    <row r="60" spans="1:10" ht="25.5" outlineLevel="1" x14ac:dyDescent="0.25">
      <c r="A60" s="17" t="s">
        <v>17</v>
      </c>
      <c r="B60" s="18" t="s">
        <v>66</v>
      </c>
      <c r="C60" s="18" t="s">
        <v>18</v>
      </c>
      <c r="D60" s="18"/>
      <c r="E60" s="16">
        <f>E61</f>
        <v>308.27840000000003</v>
      </c>
    </row>
    <row r="61" spans="1:10" ht="38.25" outlineLevel="1" x14ac:dyDescent="0.25">
      <c r="A61" s="19" t="s">
        <v>67</v>
      </c>
      <c r="B61" s="20" t="s">
        <v>66</v>
      </c>
      <c r="C61" s="20" t="s">
        <v>68</v>
      </c>
      <c r="D61" s="20"/>
      <c r="E61" s="16">
        <f>E62+E64</f>
        <v>308.27840000000003</v>
      </c>
    </row>
    <row r="62" spans="1:10" ht="25.5" outlineLevel="1" x14ac:dyDescent="0.25">
      <c r="A62" s="21" t="s">
        <v>69</v>
      </c>
      <c r="B62" s="22" t="s">
        <v>66</v>
      </c>
      <c r="C62" s="22" t="s">
        <v>70</v>
      </c>
      <c r="D62" s="22"/>
      <c r="E62" s="16">
        <f>E63</f>
        <v>265.3</v>
      </c>
    </row>
    <row r="63" spans="1:10" ht="38.25" outlineLevel="1" x14ac:dyDescent="0.25">
      <c r="A63" s="23" t="s">
        <v>31</v>
      </c>
      <c r="B63" s="24" t="s">
        <v>66</v>
      </c>
      <c r="C63" s="24" t="s">
        <v>70</v>
      </c>
      <c r="D63" s="24" t="s">
        <v>32</v>
      </c>
      <c r="E63" s="16">
        <v>265.3</v>
      </c>
      <c r="F63" s="1">
        <v>377</v>
      </c>
      <c r="G63" s="31">
        <f>F63-E63</f>
        <v>111.69999999999999</v>
      </c>
      <c r="J63" s="1">
        <v>-109.05399999999997</v>
      </c>
    </row>
    <row r="64" spans="1:10" ht="51" outlineLevel="1" x14ac:dyDescent="0.25">
      <c r="A64" s="21" t="s">
        <v>71</v>
      </c>
      <c r="B64" s="22" t="s">
        <v>66</v>
      </c>
      <c r="C64" s="22" t="s">
        <v>72</v>
      </c>
      <c r="D64" s="22"/>
      <c r="E64" s="16">
        <f>E65</f>
        <v>42.978400000000001</v>
      </c>
    </row>
    <row r="65" spans="1:10" ht="38.25" outlineLevel="1" x14ac:dyDescent="0.25">
      <c r="A65" s="23" t="s">
        <v>31</v>
      </c>
      <c r="B65" s="24" t="s">
        <v>66</v>
      </c>
      <c r="C65" s="24" t="s">
        <v>72</v>
      </c>
      <c r="D65" s="24" t="s">
        <v>32</v>
      </c>
      <c r="E65" s="16">
        <f>43.4784-0.5</f>
        <v>42.978400000000001</v>
      </c>
      <c r="F65" s="1">
        <v>43</v>
      </c>
      <c r="G65" s="31">
        <f>F65-E65</f>
        <v>2.1599999999999397E-2</v>
      </c>
      <c r="J65" s="1">
        <v>-0.4784000000000006</v>
      </c>
    </row>
    <row r="66" spans="1:10" x14ac:dyDescent="0.25">
      <c r="A66" s="8" t="s">
        <v>73</v>
      </c>
      <c r="B66" s="9" t="s">
        <v>74</v>
      </c>
      <c r="C66" s="9"/>
      <c r="D66" s="9"/>
      <c r="E66" s="34">
        <v>9620.2000000000007</v>
      </c>
    </row>
    <row r="67" spans="1:10" ht="25.5" x14ac:dyDescent="0.25">
      <c r="A67" s="11" t="s">
        <v>75</v>
      </c>
      <c r="B67" s="12" t="s">
        <v>76</v>
      </c>
      <c r="C67" s="12"/>
      <c r="D67" s="12"/>
      <c r="E67" s="16">
        <v>9620.2000000000007</v>
      </c>
    </row>
    <row r="68" spans="1:10" ht="51" outlineLevel="1" x14ac:dyDescent="0.25">
      <c r="A68" s="14" t="s">
        <v>15</v>
      </c>
      <c r="B68" s="15" t="s">
        <v>76</v>
      </c>
      <c r="C68" s="15" t="s">
        <v>16</v>
      </c>
      <c r="D68" s="15"/>
      <c r="E68" s="16">
        <v>9620.2000000000007</v>
      </c>
    </row>
    <row r="69" spans="1:10" ht="25.5" outlineLevel="1" x14ac:dyDescent="0.25">
      <c r="A69" s="17" t="s">
        <v>77</v>
      </c>
      <c r="B69" s="18" t="s">
        <v>76</v>
      </c>
      <c r="C69" s="18" t="s">
        <v>78</v>
      </c>
      <c r="D69" s="18"/>
      <c r="E69" s="16">
        <v>9620.2000000000007</v>
      </c>
    </row>
    <row r="70" spans="1:10" ht="76.5" outlineLevel="1" x14ac:dyDescent="0.25">
      <c r="A70" s="19" t="s">
        <v>79</v>
      </c>
      <c r="B70" s="20" t="s">
        <v>76</v>
      </c>
      <c r="C70" s="20" t="s">
        <v>80</v>
      </c>
      <c r="D70" s="20"/>
      <c r="E70" s="16">
        <v>9620.2000000000007</v>
      </c>
    </row>
    <row r="71" spans="1:10" ht="63.75" outlineLevel="1" x14ac:dyDescent="0.25">
      <c r="A71" s="21" t="s">
        <v>81</v>
      </c>
      <c r="B71" s="22" t="s">
        <v>76</v>
      </c>
      <c r="C71" s="22" t="s">
        <v>82</v>
      </c>
      <c r="D71" s="22"/>
      <c r="E71" s="16">
        <v>956.2</v>
      </c>
    </row>
    <row r="72" spans="1:10" ht="38.25" outlineLevel="1" x14ac:dyDescent="0.25">
      <c r="A72" s="23" t="s">
        <v>31</v>
      </c>
      <c r="B72" s="24" t="s">
        <v>76</v>
      </c>
      <c r="C72" s="24" t="s">
        <v>82</v>
      </c>
      <c r="D72" s="24" t="s">
        <v>32</v>
      </c>
      <c r="E72" s="16">
        <v>956.2</v>
      </c>
    </row>
    <row r="73" spans="1:10" ht="51" outlineLevel="1" x14ac:dyDescent="0.25">
      <c r="A73" s="21" t="s">
        <v>83</v>
      </c>
      <c r="B73" s="22" t="s">
        <v>76</v>
      </c>
      <c r="C73" s="22" t="s">
        <v>84</v>
      </c>
      <c r="D73" s="22"/>
      <c r="E73" s="16">
        <v>8664.0135300000002</v>
      </c>
    </row>
    <row r="74" spans="1:10" ht="38.25" outlineLevel="1" x14ac:dyDescent="0.25">
      <c r="A74" s="23" t="s">
        <v>31</v>
      </c>
      <c r="B74" s="24" t="s">
        <v>76</v>
      </c>
      <c r="C74" s="24" t="s">
        <v>84</v>
      </c>
      <c r="D74" s="24" t="s">
        <v>32</v>
      </c>
      <c r="E74" s="16">
        <v>8664.0135300000002</v>
      </c>
    </row>
    <row r="75" spans="1:10" ht="25.5" x14ac:dyDescent="0.25">
      <c r="A75" s="8" t="s">
        <v>85</v>
      </c>
      <c r="B75" s="9" t="s">
        <v>86</v>
      </c>
      <c r="C75" s="9"/>
      <c r="D75" s="9"/>
      <c r="E75" s="10">
        <v>398</v>
      </c>
    </row>
    <row r="76" spans="1:10" x14ac:dyDescent="0.25">
      <c r="A76" s="11" t="s">
        <v>87</v>
      </c>
      <c r="B76" s="12" t="s">
        <v>88</v>
      </c>
      <c r="C76" s="12"/>
      <c r="D76" s="12"/>
      <c r="E76" s="16">
        <v>398</v>
      </c>
    </row>
    <row r="77" spans="1:10" ht="51" outlineLevel="1" x14ac:dyDescent="0.25">
      <c r="A77" s="14" t="s">
        <v>15</v>
      </c>
      <c r="B77" s="15" t="s">
        <v>88</v>
      </c>
      <c r="C77" s="15" t="s">
        <v>16</v>
      </c>
      <c r="D77" s="15"/>
      <c r="E77" s="16">
        <v>398</v>
      </c>
    </row>
    <row r="78" spans="1:10" ht="38.25" outlineLevel="1" x14ac:dyDescent="0.25">
      <c r="A78" s="17" t="s">
        <v>89</v>
      </c>
      <c r="B78" s="18" t="s">
        <v>88</v>
      </c>
      <c r="C78" s="18" t="s">
        <v>90</v>
      </c>
      <c r="D78" s="18"/>
      <c r="E78" s="16">
        <v>398</v>
      </c>
    </row>
    <row r="79" spans="1:10" ht="38.25" outlineLevel="1" x14ac:dyDescent="0.25">
      <c r="A79" s="19" t="s">
        <v>91</v>
      </c>
      <c r="B79" s="20" t="s">
        <v>88</v>
      </c>
      <c r="C79" s="20" t="s">
        <v>92</v>
      </c>
      <c r="D79" s="20"/>
      <c r="E79" s="16">
        <v>398</v>
      </c>
    </row>
    <row r="80" spans="1:10" ht="38.25" outlineLevel="1" x14ac:dyDescent="0.25">
      <c r="A80" s="21" t="s">
        <v>93</v>
      </c>
      <c r="B80" s="22" t="s">
        <v>88</v>
      </c>
      <c r="C80" s="22" t="s">
        <v>94</v>
      </c>
      <c r="D80" s="22"/>
      <c r="E80" s="16">
        <v>398</v>
      </c>
    </row>
    <row r="81" spans="1:10" ht="38.25" outlineLevel="1" x14ac:dyDescent="0.25">
      <c r="A81" s="23" t="s">
        <v>31</v>
      </c>
      <c r="B81" s="24" t="s">
        <v>88</v>
      </c>
      <c r="C81" s="24" t="s">
        <v>94</v>
      </c>
      <c r="D81" s="24" t="s">
        <v>32</v>
      </c>
      <c r="E81" s="16">
        <v>398</v>
      </c>
    </row>
    <row r="82" spans="1:10" x14ac:dyDescent="0.25">
      <c r="A82" s="11" t="s">
        <v>95</v>
      </c>
      <c r="B82" s="12" t="s">
        <v>96</v>
      </c>
      <c r="C82" s="12"/>
      <c r="D82" s="12"/>
      <c r="E82" s="13">
        <f>E83</f>
        <v>1089.8</v>
      </c>
    </row>
    <row r="83" spans="1:10" ht="51" outlineLevel="1" x14ac:dyDescent="0.25">
      <c r="A83" s="14" t="s">
        <v>15</v>
      </c>
      <c r="B83" s="15" t="s">
        <v>96</v>
      </c>
      <c r="C83" s="15" t="s">
        <v>16</v>
      </c>
      <c r="D83" s="15"/>
      <c r="E83" s="16">
        <f>E84</f>
        <v>1089.8</v>
      </c>
    </row>
    <row r="84" spans="1:10" ht="38.25" outlineLevel="1" x14ac:dyDescent="0.25">
      <c r="A84" s="17" t="s">
        <v>89</v>
      </c>
      <c r="B84" s="18" t="s">
        <v>96</v>
      </c>
      <c r="C84" s="18" t="s">
        <v>90</v>
      </c>
      <c r="D84" s="18"/>
      <c r="E84" s="16">
        <f>E85</f>
        <v>1089.8</v>
      </c>
    </row>
    <row r="85" spans="1:10" ht="25.5" outlineLevel="1" x14ac:dyDescent="0.25">
      <c r="A85" s="19" t="s">
        <v>97</v>
      </c>
      <c r="B85" s="20" t="s">
        <v>96</v>
      </c>
      <c r="C85" s="20" t="s">
        <v>98</v>
      </c>
      <c r="D85" s="20"/>
      <c r="E85" s="16">
        <f>E86+E89+E91+E93</f>
        <v>1089.8</v>
      </c>
    </row>
    <row r="86" spans="1:10" outlineLevel="1" x14ac:dyDescent="0.25">
      <c r="A86" s="21" t="s">
        <v>99</v>
      </c>
      <c r="B86" s="22" t="s">
        <v>96</v>
      </c>
      <c r="C86" s="22" t="s">
        <v>100</v>
      </c>
      <c r="D86" s="22"/>
      <c r="E86" s="16">
        <v>14.2</v>
      </c>
    </row>
    <row r="87" spans="1:10" ht="38.25" outlineLevel="1" x14ac:dyDescent="0.25">
      <c r="A87" s="23" t="s">
        <v>31</v>
      </c>
      <c r="B87" s="24" t="s">
        <v>96</v>
      </c>
      <c r="C87" s="24" t="s">
        <v>100</v>
      </c>
      <c r="D87" s="24" t="s">
        <v>32</v>
      </c>
      <c r="E87" s="16">
        <v>14.2</v>
      </c>
    </row>
    <row r="88" spans="1:10" outlineLevel="1" x14ac:dyDescent="0.25">
      <c r="A88" s="23" t="s">
        <v>33</v>
      </c>
      <c r="B88" s="24" t="s">
        <v>96</v>
      </c>
      <c r="C88" s="24" t="s">
        <v>100</v>
      </c>
      <c r="D88" s="24" t="s">
        <v>34</v>
      </c>
      <c r="E88" s="16">
        <v>0.6</v>
      </c>
    </row>
    <row r="89" spans="1:10" ht="38.25" outlineLevel="1" x14ac:dyDescent="0.25">
      <c r="A89" s="21" t="s">
        <v>101</v>
      </c>
      <c r="B89" s="22" t="s">
        <v>96</v>
      </c>
      <c r="C89" s="22" t="s">
        <v>102</v>
      </c>
      <c r="D89" s="22"/>
      <c r="E89" s="16">
        <f>E90</f>
        <v>44.6</v>
      </c>
    </row>
    <row r="90" spans="1:10" ht="38.25" outlineLevel="1" x14ac:dyDescent="0.25">
      <c r="A90" s="23" t="s">
        <v>31</v>
      </c>
      <c r="B90" s="24" t="s">
        <v>96</v>
      </c>
      <c r="C90" s="24" t="s">
        <v>102</v>
      </c>
      <c r="D90" s="24" t="s">
        <v>32</v>
      </c>
      <c r="E90" s="16">
        <v>44.6</v>
      </c>
      <c r="F90" s="1">
        <v>86.5</v>
      </c>
      <c r="G90" s="31">
        <f>F90-E90</f>
        <v>41.9</v>
      </c>
      <c r="J90" s="1">
        <v>6.5</v>
      </c>
    </row>
    <row r="91" spans="1:10" ht="25.5" outlineLevel="1" x14ac:dyDescent="0.25">
      <c r="A91" s="21" t="s">
        <v>103</v>
      </c>
      <c r="B91" s="22" t="s">
        <v>96</v>
      </c>
      <c r="C91" s="22" t="s">
        <v>104</v>
      </c>
      <c r="D91" s="22"/>
      <c r="E91" s="16">
        <f>E92</f>
        <v>858.3</v>
      </c>
    </row>
    <row r="92" spans="1:10" ht="38.25" outlineLevel="1" x14ac:dyDescent="0.25">
      <c r="A92" s="23" t="s">
        <v>31</v>
      </c>
      <c r="B92" s="24" t="s">
        <v>96</v>
      </c>
      <c r="C92" s="24" t="s">
        <v>104</v>
      </c>
      <c r="D92" s="24" t="s">
        <v>32</v>
      </c>
      <c r="E92" s="16">
        <v>858.3</v>
      </c>
      <c r="F92" s="1">
        <v>959.7</v>
      </c>
      <c r="G92" s="31">
        <f>F92-E92</f>
        <v>101.40000000000009</v>
      </c>
      <c r="J92" s="1">
        <v>59.992140000000063</v>
      </c>
    </row>
    <row r="93" spans="1:10" outlineLevel="1" x14ac:dyDescent="0.25">
      <c r="A93" s="21" t="s">
        <v>99</v>
      </c>
      <c r="B93" s="22" t="s">
        <v>96</v>
      </c>
      <c r="C93" s="22" t="s">
        <v>105</v>
      </c>
      <c r="D93" s="22"/>
      <c r="E93" s="16">
        <f>E94</f>
        <v>172.7</v>
      </c>
    </row>
    <row r="94" spans="1:10" ht="38.25" outlineLevel="1" x14ac:dyDescent="0.25">
      <c r="A94" s="23" t="s">
        <v>31</v>
      </c>
      <c r="B94" s="24" t="s">
        <v>96</v>
      </c>
      <c r="C94" s="24" t="s">
        <v>105</v>
      </c>
      <c r="D94" s="24" t="s">
        <v>32</v>
      </c>
      <c r="E94" s="16">
        <v>172.7</v>
      </c>
      <c r="F94" s="1">
        <v>126.5</v>
      </c>
      <c r="G94" s="31">
        <f>F94-E94</f>
        <v>-46.199999999999989</v>
      </c>
      <c r="J94" s="1">
        <v>-8.6573600000000113</v>
      </c>
    </row>
    <row r="95" spans="1:10" x14ac:dyDescent="0.25">
      <c r="A95" s="8" t="s">
        <v>106</v>
      </c>
      <c r="B95" s="9" t="s">
        <v>107</v>
      </c>
      <c r="C95" s="9"/>
      <c r="D95" s="9"/>
      <c r="E95" s="10">
        <f>E96</f>
        <v>796.5</v>
      </c>
    </row>
    <row r="96" spans="1:10" x14ac:dyDescent="0.25">
      <c r="A96" s="11" t="s">
        <v>108</v>
      </c>
      <c r="B96" s="12" t="s">
        <v>109</v>
      </c>
      <c r="C96" s="12"/>
      <c r="D96" s="12"/>
      <c r="E96" s="13">
        <f>E97</f>
        <v>796.5</v>
      </c>
    </row>
    <row r="97" spans="1:10" ht="51" outlineLevel="1" x14ac:dyDescent="0.25">
      <c r="A97" s="14" t="s">
        <v>15</v>
      </c>
      <c r="B97" s="15" t="s">
        <v>109</v>
      </c>
      <c r="C97" s="15" t="s">
        <v>16</v>
      </c>
      <c r="D97" s="15"/>
      <c r="E97" s="16">
        <f>E98</f>
        <v>796.5</v>
      </c>
    </row>
    <row r="98" spans="1:10" ht="38.25" outlineLevel="1" x14ac:dyDescent="0.25">
      <c r="A98" s="17" t="s">
        <v>110</v>
      </c>
      <c r="B98" s="18" t="s">
        <v>109</v>
      </c>
      <c r="C98" s="18" t="s">
        <v>111</v>
      </c>
      <c r="D98" s="18"/>
      <c r="E98" s="16">
        <f>E99</f>
        <v>796.5</v>
      </c>
    </row>
    <row r="99" spans="1:10" ht="51" outlineLevel="1" x14ac:dyDescent="0.25">
      <c r="A99" s="19" t="s">
        <v>112</v>
      </c>
      <c r="B99" s="20" t="s">
        <v>109</v>
      </c>
      <c r="C99" s="20" t="s">
        <v>113</v>
      </c>
      <c r="D99" s="20"/>
      <c r="E99" s="16">
        <f>E100</f>
        <v>796.5</v>
      </c>
    </row>
    <row r="100" spans="1:10" ht="38.25" outlineLevel="1" x14ac:dyDescent="0.25">
      <c r="A100" s="21" t="s">
        <v>114</v>
      </c>
      <c r="B100" s="22" t="s">
        <v>109</v>
      </c>
      <c r="C100" s="22" t="s">
        <v>115</v>
      </c>
      <c r="D100" s="22"/>
      <c r="E100" s="16">
        <f>E101+E102</f>
        <v>796.5</v>
      </c>
    </row>
    <row r="101" spans="1:10" ht="38.25" outlineLevel="1" x14ac:dyDescent="0.25">
      <c r="A101" s="23" t="s">
        <v>31</v>
      </c>
      <c r="B101" s="24" t="s">
        <v>109</v>
      </c>
      <c r="C101" s="24" t="s">
        <v>115</v>
      </c>
      <c r="D101" s="24" t="s">
        <v>32</v>
      </c>
      <c r="E101" s="16">
        <v>298.7</v>
      </c>
      <c r="F101" s="1">
        <v>268.8</v>
      </c>
      <c r="G101" s="31">
        <f>F101-E101</f>
        <v>-29.899999999999977</v>
      </c>
      <c r="J101" s="1">
        <v>-22.699999999999989</v>
      </c>
    </row>
    <row r="102" spans="1:10" outlineLevel="1" x14ac:dyDescent="0.25">
      <c r="A102" s="23" t="s">
        <v>47</v>
      </c>
      <c r="B102" s="24" t="s">
        <v>109</v>
      </c>
      <c r="C102" s="24" t="s">
        <v>115</v>
      </c>
      <c r="D102" s="24" t="s">
        <v>48</v>
      </c>
      <c r="E102" s="16">
        <f>460.6+37.2</f>
        <v>497.8</v>
      </c>
      <c r="F102" s="1">
        <v>497.8</v>
      </c>
      <c r="G102" s="31">
        <f>F102-E102</f>
        <v>0</v>
      </c>
      <c r="J102" s="1">
        <v>37.199999999999989</v>
      </c>
    </row>
    <row r="103" spans="1:10" x14ac:dyDescent="0.25">
      <c r="A103" s="8" t="s">
        <v>116</v>
      </c>
      <c r="B103" s="9" t="s">
        <v>117</v>
      </c>
      <c r="C103" s="9"/>
      <c r="D103" s="9"/>
      <c r="E103" s="34">
        <v>292.89999999999998</v>
      </c>
    </row>
    <row r="104" spans="1:10" x14ac:dyDescent="0.25">
      <c r="A104" s="11" t="s">
        <v>118</v>
      </c>
      <c r="B104" s="12" t="s">
        <v>119</v>
      </c>
      <c r="C104" s="12"/>
      <c r="D104" s="12"/>
      <c r="E104" s="16">
        <v>292.89999999999998</v>
      </c>
    </row>
    <row r="105" spans="1:10" ht="51" outlineLevel="1" x14ac:dyDescent="0.25">
      <c r="A105" s="14" t="s">
        <v>15</v>
      </c>
      <c r="B105" s="15" t="s">
        <v>119</v>
      </c>
      <c r="C105" s="15" t="s">
        <v>16</v>
      </c>
      <c r="D105" s="15"/>
      <c r="E105" s="16">
        <v>292.89999999999998</v>
      </c>
    </row>
    <row r="106" spans="1:10" ht="25.5" outlineLevel="1" x14ac:dyDescent="0.25">
      <c r="A106" s="17" t="s">
        <v>17</v>
      </c>
      <c r="B106" s="18" t="s">
        <v>119</v>
      </c>
      <c r="C106" s="18" t="s">
        <v>18</v>
      </c>
      <c r="D106" s="18"/>
      <c r="E106" s="16">
        <v>292.89999999999998</v>
      </c>
    </row>
    <row r="107" spans="1:10" ht="25.5" outlineLevel="1" x14ac:dyDescent="0.25">
      <c r="A107" s="19" t="s">
        <v>37</v>
      </c>
      <c r="B107" s="20" t="s">
        <v>119</v>
      </c>
      <c r="C107" s="20" t="s">
        <v>38</v>
      </c>
      <c r="D107" s="20"/>
      <c r="E107" s="16">
        <v>292.89999999999998</v>
      </c>
    </row>
    <row r="108" spans="1:10" ht="38.25" outlineLevel="1" x14ac:dyDescent="0.25">
      <c r="A108" s="21" t="s">
        <v>120</v>
      </c>
      <c r="B108" s="22" t="s">
        <v>119</v>
      </c>
      <c r="C108" s="22" t="s">
        <v>121</v>
      </c>
      <c r="D108" s="22"/>
      <c r="E108" s="16">
        <v>292.89999999999998</v>
      </c>
    </row>
    <row r="109" spans="1:10" ht="25.5" outlineLevel="1" x14ac:dyDescent="0.25">
      <c r="A109" s="23" t="s">
        <v>122</v>
      </c>
      <c r="B109" s="24" t="s">
        <v>119</v>
      </c>
      <c r="C109" s="24" t="s">
        <v>121</v>
      </c>
      <c r="D109" s="24" t="s">
        <v>123</v>
      </c>
      <c r="E109" s="16">
        <v>292.89999999999998</v>
      </c>
    </row>
    <row r="110" spans="1:10" ht="25.5" x14ac:dyDescent="0.25">
      <c r="A110" s="8" t="s">
        <v>124</v>
      </c>
      <c r="B110" s="9" t="s">
        <v>125</v>
      </c>
      <c r="C110" s="9"/>
      <c r="D110" s="9"/>
      <c r="E110" s="34">
        <v>147.19999999999999</v>
      </c>
    </row>
    <row r="111" spans="1:10" ht="25.5" x14ac:dyDescent="0.25">
      <c r="A111" s="11" t="s">
        <v>126</v>
      </c>
      <c r="B111" s="12" t="s">
        <v>127</v>
      </c>
      <c r="C111" s="12"/>
      <c r="D111" s="12"/>
      <c r="E111" s="16">
        <v>147.19999999999999</v>
      </c>
    </row>
    <row r="112" spans="1:10" ht="51" outlineLevel="1" x14ac:dyDescent="0.25">
      <c r="A112" s="14" t="s">
        <v>15</v>
      </c>
      <c r="B112" s="15" t="s">
        <v>127</v>
      </c>
      <c r="C112" s="15" t="s">
        <v>16</v>
      </c>
      <c r="D112" s="15"/>
      <c r="E112" s="16">
        <v>147.19999999999999</v>
      </c>
    </row>
    <row r="113" spans="1:5" ht="25.5" outlineLevel="1" x14ac:dyDescent="0.25">
      <c r="A113" s="17" t="s">
        <v>17</v>
      </c>
      <c r="B113" s="18" t="s">
        <v>127</v>
      </c>
      <c r="C113" s="18" t="s">
        <v>18</v>
      </c>
      <c r="D113" s="18"/>
      <c r="E113" s="16">
        <v>147.19999999999999</v>
      </c>
    </row>
    <row r="114" spans="1:5" ht="25.5" outlineLevel="1" x14ac:dyDescent="0.25">
      <c r="A114" s="19" t="s">
        <v>37</v>
      </c>
      <c r="B114" s="20" t="s">
        <v>127</v>
      </c>
      <c r="C114" s="20" t="s">
        <v>38</v>
      </c>
      <c r="D114" s="20"/>
      <c r="E114" s="16">
        <v>147.19999999999999</v>
      </c>
    </row>
    <row r="115" spans="1:5" ht="38.25" outlineLevel="1" x14ac:dyDescent="0.25">
      <c r="A115" s="21" t="s">
        <v>128</v>
      </c>
      <c r="B115" s="22" t="s">
        <v>127</v>
      </c>
      <c r="C115" s="22" t="s">
        <v>129</v>
      </c>
      <c r="D115" s="22"/>
      <c r="E115" s="16">
        <v>147.19999999999999</v>
      </c>
    </row>
    <row r="116" spans="1:5" ht="25.5" outlineLevel="1" x14ac:dyDescent="0.25">
      <c r="A116" s="23" t="s">
        <v>130</v>
      </c>
      <c r="B116" s="24" t="s">
        <v>127</v>
      </c>
      <c r="C116" s="24" t="s">
        <v>129</v>
      </c>
      <c r="D116" s="24" t="s">
        <v>131</v>
      </c>
      <c r="E116" s="16">
        <v>147.19999999999999</v>
      </c>
    </row>
    <row r="117" spans="1:5" x14ac:dyDescent="0.25">
      <c r="A117" s="25"/>
      <c r="B117" s="26"/>
      <c r="C117" s="26"/>
      <c r="D117" s="26"/>
      <c r="E117" s="26"/>
    </row>
    <row r="118" spans="1:5" x14ac:dyDescent="0.25">
      <c r="A118" s="27" t="s">
        <v>132</v>
      </c>
      <c r="B118" s="28"/>
      <c r="C118" s="28"/>
      <c r="D118" s="28"/>
      <c r="E118" s="29">
        <f>E110+E103+E95+E75+E66+E57+E12+E49</f>
        <v>16180.7624</v>
      </c>
    </row>
    <row r="119" spans="1:5" x14ac:dyDescent="0.25">
      <c r="A119" s="30"/>
      <c r="B119" s="30"/>
      <c r="C119" s="30"/>
      <c r="D119" s="30"/>
      <c r="E119" s="30"/>
    </row>
    <row r="120" spans="1:5" x14ac:dyDescent="0.25">
      <c r="A120" s="36"/>
      <c r="B120" s="37"/>
      <c r="C120" s="37"/>
      <c r="D120" s="37"/>
      <c r="E120" s="37"/>
    </row>
  </sheetData>
  <mergeCells count="11">
    <mergeCell ref="D1:E1"/>
    <mergeCell ref="C2:E2"/>
    <mergeCell ref="D3:E3"/>
    <mergeCell ref="A120:E120"/>
    <mergeCell ref="A4:E4"/>
    <mergeCell ref="A5:E5"/>
    <mergeCell ref="A6:E6"/>
    <mergeCell ref="A7:A9"/>
    <mergeCell ref="B7:B9"/>
    <mergeCell ref="D7:D9"/>
    <mergeCell ref="C7:C9"/>
  </mergeCells>
  <pageMargins left="0.7" right="0.7" top="0.75" bottom="0.75" header="0.3" footer="0.3"/>
  <pageSetup paperSize="9" fitToHeight="0" orientation="portrait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0.2024&lt;/string&gt;&#10;  &lt;/DateInfo&gt;&#10;  &lt;Code&gt;MAKET_GENERATOR&lt;/Code&gt;&#10;  &lt;ObjectCode&gt;MAKET_GENERATOR&lt;/ObjectCode&gt;&#10;  &lt;DocName&gt;Ведомственная структура расходов бюджета ________________ сельского поселения  на 2023 год и плановый период 2024 и 2025 годов&lt;/DocName&gt;&#10;  &lt;VariantName&gt;Ведомственная структура расходов бюджета ________________ сельского поселения  на 2023 год и плановый период 2024 и 2025 годов&lt;/VariantName&gt;&#10;  &lt;VariantLink xsi:nil=&quot;true&quot; /&gt;&#10;  &lt;ReportCode&gt;MAKET_5863b0b3_15fa_4194_a029_1cbc67748b9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929477C-5F5B-40CA-AB33-FA1F7292960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Secadmin</cp:lastModifiedBy>
  <dcterms:created xsi:type="dcterms:W3CDTF">2024-11-14T19:54:27Z</dcterms:created>
  <dcterms:modified xsi:type="dcterms:W3CDTF">2025-02-20T08:04:33Z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структура расходов бюджета ________________ сельского поселения  на 2023 год и плановый период 2024 и 2025 годов</vt:lpwstr>
  </property>
  <property fmtid="{D5CDD505-2E9C-101B-9397-08002B2CF9AE}" pid="3" name="Название отчета">
    <vt:lpwstr>Ведомственная структура расходов бюджета ________________ сельского поселения  на 2023 год и плановый период 2024 и 2025 годов(8).xlsx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24.1.1241.810473264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kasibr_2024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