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5" activeTab="5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Программная!$A$1:$H$167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D3" i="7"/>
  <c r="D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7" i="6" s="1"/>
  <c r="E26" s="1"/>
  <c r="E25" s="1"/>
  <c r="E24" s="1"/>
  <c r="C37" i="7"/>
  <c r="C9" s="1"/>
  <c r="F96" i="5"/>
  <c r="I96" s="1"/>
  <c r="F28" i="7"/>
  <c r="F49"/>
  <c r="E9"/>
  <c r="F27" i="6" s="1"/>
  <c r="F2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59"/>
  <c r="F48" i="5"/>
  <c r="F78" i="4"/>
  <c r="H22"/>
  <c r="H16" i="5"/>
  <c r="H15" s="1"/>
  <c r="H23" i="4"/>
  <c r="H159" i="5"/>
  <c r="G58" i="4"/>
  <c r="G23" i="5"/>
  <c r="I26" i="11" s="1"/>
  <c r="G59" i="4"/>
  <c r="H120"/>
  <c r="G221"/>
  <c r="G69" i="5"/>
  <c r="I46" i="11" s="1"/>
  <c r="H58" i="4"/>
  <c r="H23" i="5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I36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3"/>
  <c r="G212"/>
  <c r="G211"/>
  <c r="G225"/>
  <c r="G224"/>
  <c r="G80"/>
  <c r="H55"/>
  <c r="H212"/>
  <c r="H9" i="5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I16" i="11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23" i="11" l="1"/>
  <c r="H24" i="12"/>
  <c r="H21" s="1"/>
  <c r="H66" i="1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I10" i="5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<sst xmlns="http://schemas.openxmlformats.org/spreadsheetml/2006/main" count="6700" uniqueCount="951">
  <si>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</si>
  <si>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</si>
  <si>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</si>
  <si>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</si>
  <si>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</si>
  <si>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</si>
  <si>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</si>
  <si>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</si>
  <si>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</si>
  <si>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</si>
  <si>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</si>
  <si>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</si>
  <si>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</si>
  <si>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</si>
  <si>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</si>
  <si>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</si>
  <si>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</si>
  <si>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</si>
  <si>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</si>
  <si>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</si>
  <si>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</si>
  <si>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</si>
  <si>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</si>
  <si>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</si>
  <si>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</si>
  <si>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</si>
  <si>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</si>
  <si>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</si>
  <si>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</si>
  <si>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</si>
  <si>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</si>
  <si>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</si>
  <si>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</si>
  <si>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</si>
  <si>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</si>
  <si>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</si>
  <si>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</si>
  <si>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</si>
  <si>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</si>
  <si>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</si>
  <si>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</si>
  <si>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</si>
  <si>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</si>
  <si>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</si>
  <si>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</si>
  <si>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</si>
  <si>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</si>
  <si>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</si>
  <si>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</si>
  <si>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</si>
  <si>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</si>
  <si>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</si>
  <si>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</si>
  <si>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</si>
  <si>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</si>
  <si>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</si>
  <si>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</si>
  <si>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</si>
  <si>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</si>
  <si>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</si>
  <si>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</si>
  <si>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</si>
  <si>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</si>
  <si>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</si>
  <si>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</si>
  <si>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</si>
  <si>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</si>
  <si>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</si>
  <si>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</si>
  <si>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</si>
  <si>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</si>
  <si>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</si>
  <si>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</si>
  <si>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</si>
  <si>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</si>
  <si>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</si>
  <si>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</si>
  <si>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</si>
  <si>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</si>
  <si>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</si>
  <si>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</si>
  <si>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</si>
  <si>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</si>
  <si>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</si>
  <si>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</si>
  <si>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</si>
  <si>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</si>
  <si>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</si>
  <si>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</si>
  <si>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</si>
  <si>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</si>
  <si>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</si>
  <si>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</si>
  <si>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</si>
  <si>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</si>
  <si>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</si>
  <si>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</si>
  <si>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</si>
  <si>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</si>
  <si>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</si>
  <si>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</si>
  <si>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</si>
  <si>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</si>
  <si>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</si>
  <si>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</si>
  <si>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</si>
  <si>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</si>
  <si>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</si>
  <si>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</si>
  <si>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</si>
  <si>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</si>
  <si>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</si>
  <si>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</si>
  <si>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</si>
  <si>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</si>
  <si>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</si>
  <si>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</si>
  <si>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</si>
  <si>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</si>
  <si>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</si>
  <si>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</si>
  <si>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</si>
  <si>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</si>
  <si>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</si>
  <si>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</si>
  <si>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</si>
  <si>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</si>
  <si>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</si>
  <si>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</si>
  <si>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</si>
  <si>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</si>
  <si>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</si>
  <si>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</si>
  <si>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</si>
  <si>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</si>
  <si>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</si>
  <si>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</si>
  <si>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</si>
  <si>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</si>
  <si>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</si>
  <si>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</si>
  <si>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</si>
  <si>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</si>
  <si>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</si>
  <si>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</si>
  <si>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</si>
  <si>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</si>
  <si>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</si>
  <si>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</si>
  <si>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</si>
  <si>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</si>
  <si>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</si>
  <si>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</si>
  <si>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</si>
  <si>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</si>
  <si>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</si>
  <si>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</si>
  <si>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</si>
  <si>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</si>
  <si>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</si>
  <si>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</si>
  <si>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</si>
  <si>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</si>
  <si>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</si>
  <si>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</si>
  <si>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</si>
  <si>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</si>
  <si>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</si>
  <si>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</si>
  <si>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</si>
  <si>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</si>
  <si>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</si>
  <si>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</si>
  <si>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</si>
  <si>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</si>
  <si>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</si>
  <si>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</si>
  <si>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</si>
  <si>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</si>
  <si>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</si>
  <si>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</si>
  <si>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</si>
  <si>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</si>
  <si>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</si>
  <si>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</si>
  <si>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</si>
  <si>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</si>
  <si>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</si>
  <si>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</si>
  <si>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</si>
  <si>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</si>
  <si>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</si>
  <si>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</si>
  <si>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</si>
  <si>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</si>
  <si>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</si>
  <si>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</si>
  <si>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</si>
  <si>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</si>
  <si>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</si>
  <si>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</si>
  <si>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</si>
  <si>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</si>
  <si>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</si>
  <si>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</si>
  <si>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</si>
  <si>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</si>
  <si>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</si>
  <si>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</si>
  <si>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</si>
  <si>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</si>
  <si>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</si>
  <si>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</si>
  <si>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</si>
  <si>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</si>
  <si>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</si>
  <si>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</si>
  <si>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</si>
  <si>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</si>
  <si>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</si>
  <si>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</si>
  <si>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</si>
  <si>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</si>
  <si>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</si>
  <si>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</si>
  <si>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</si>
  <si>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</si>
  <si>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</si>
  <si>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</si>
  <si>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</si>
  <si>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</si>
  <si>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</si>
  <si>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</si>
  <si>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</si>
  <si>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</si>
  <si>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</si>
  <si>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</si>
  <si>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</si>
  <si>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</si>
  <si>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</si>
  <si>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</si>
  <si>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</si>
  <si>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</si>
  <si>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</si>
  <si>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</si>
  <si>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</si>
  <si>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</si>
  <si>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</si>
  <si>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</si>
  <si>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</si>
  <si>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</si>
  <si>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</si>
  <si>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</si>
  <si>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</si>
  <si>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</si>
  <si>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</si>
  <si>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</si>
  <si>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</si>
  <si>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</si>
  <si>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</si>
  <si>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</si>
  <si>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</si>
  <si>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</si>
  <si>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</si>
  <si>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</si>
  <si>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</si>
  <si>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</si>
  <si>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</si>
  <si>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</si>
  <si>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</si>
  <si>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</si>
  <si>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</si>
  <si>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</si>
  <si>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</si>
  <si>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</si>
  <si>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</si>
  <si>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</si>
  <si>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</si>
  <si>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</si>
  <si>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</si>
  <si>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</si>
  <si>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</si>
  <si>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</si>
  <si>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</si>
  <si>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</si>
  <si>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</si>
  <si>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</si>
  <si>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</si>
  <si>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</si>
  <si>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</si>
  <si>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</si>
  <si>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</si>
  <si>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</si>
  <si>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</si>
  <si>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</si>
  <si>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</si>
  <si>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</si>
  <si>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</si>
  <si>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</si>
  <si>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</si>
  <si>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</si>
  <si>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</si>
  <si>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</si>
  <si>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</si>
  <si>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</si>
  <si>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</si>
  <si>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</si>
  <si>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</si>
  <si>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</si>
  <si>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</si>
  <si>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</si>
  <si>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</si>
  <si>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</si>
  <si>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</si>
  <si>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</si>
  <si>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</si>
  <si>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</si>
  <si>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</si>
  <si>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</si>
  <si>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</si>
  <si>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</si>
  <si>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</si>
  <si>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</si>
  <si>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</si>
  <si>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</si>
  <si>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</si>
  <si>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</si>
  <si>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</si>
  <si>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</si>
  <si>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</si>
  <si>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</si>
  <si>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</si>
  <si>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</si>
  <si>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</si>
  <si>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</si>
  <si>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</si>
  <si>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</si>
  <si>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</si>
  <si>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</si>
  <si>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</si>
  <si>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</si>
  <si>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</si>
  <si>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</si>
  <si>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</si>
  <si>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</si>
  <si>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</si>
  <si>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</si>
  <si>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</si>
  <si>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</si>
  <si>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</si>
  <si>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</si>
  <si>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</si>
  <si>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</si>
  <si>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</si>
  <si>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</si>
  <si>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</si>
  <si>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</si>
  <si>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</si>
  <si>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</si>
  <si>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</si>
  <si>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</si>
  <si>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</si>
  <si>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</si>
  <si>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</si>
  <si>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</si>
  <si>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</si>
  <si>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</si>
  <si>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</si>
  <si>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</si>
  <si>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</si>
  <si>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</si>
  <si>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</si>
  <si>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</si>
  <si>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</si>
  <si>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</si>
  <si>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</si>
  <si>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</si>
  <si>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</si>
  <si>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</si>
  <si>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</si>
  <si>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</si>
  <si>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</si>
  <si>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</si>
  <si>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</si>
  <si>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</si>
  <si>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</si>
  <si>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</si>
  <si>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</si>
  <si>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</si>
  <si>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</si>
  <si>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</si>
  <si>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</si>
  <si>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</si>
  <si>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</si>
  <si>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</si>
  <si>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</si>
  <si>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</si>
  <si>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</si>
  <si>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</si>
  <si>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</si>
  <si>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</si>
  <si>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</si>
  <si>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</si>
  <si>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</si>
  <si>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</si>
  <si>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</si>
  <si>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</si>
  <si>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</si>
  <si>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</si>
  <si>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</si>
  <si>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</si>
  <si>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</si>
  <si>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</si>
  <si>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</si>
  <si>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</si>
  <si>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</si>
  <si>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</si>
  <si>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</si>
  <si>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</si>
  <si>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</si>
  <si>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</si>
  <si>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</si>
  <si>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</si>
  <si>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</si>
  <si>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</si>
  <si>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</si>
  <si>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</si>
  <si>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</si>
  <si>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</si>
  <si>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</si>
  <si>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</si>
  <si>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</si>
  <si>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</si>
  <si>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</si>
  <si>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</si>
  <si>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</si>
  <si>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</si>
  <si>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</si>
  <si>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</si>
  <si>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</si>
  <si>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</si>
  <si>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</si>
  <si>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</si>
  <si>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</si>
  <si>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</si>
  <si>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</si>
  <si>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</si>
  <si>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</si>
  <si>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</si>
  <si>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</si>
  <si>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</si>
  <si>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</si>
  <si>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</si>
  <si>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</si>
  <si>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</si>
  <si>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</si>
  <si>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</si>
  <si>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</si>
  <si>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</si>
  <si>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</si>
  <si>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</si>
  <si>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</si>
  <si>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</si>
  <si>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</si>
  <si>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</si>
  <si>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</si>
  <si>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</si>
  <si>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</si>
  <si>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</si>
  <si>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</si>
  <si>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</si>
  <si>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</si>
  <si>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</si>
  <si>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</si>
  <si>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</si>
  <si>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</si>
  <si>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</si>
  <si>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</si>
  <si>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</si>
  <si>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</si>
  <si>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</si>
  <si>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</si>
  <si>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</si>
  <si>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</si>
  <si>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</si>
  <si>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</si>
  <si>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</si>
  <si>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</si>
  <si>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</si>
  <si>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</si>
  <si>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</si>
  <si>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</si>
  <si>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</si>
  <si>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</si>
  <si>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</si>
  <si>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</si>
  <si>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</si>
  <si>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</si>
  <si>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</si>
  <si>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</si>
  <si>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</si>
  <si>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</si>
  <si>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</si>
  <si>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</si>
  <si>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</si>
  <si>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</si>
  <si>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</si>
  <si>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</si>
  <si>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</si>
  <si>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</si>
  <si>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</si>
  <si>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</si>
  <si>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</si>
  <si>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</si>
  <si>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</si>
  <si>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</si>
  <si>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</si>
  <si>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</si>
  <si>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</si>
  <si>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</si>
  <si>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</si>
  <si>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</si>
  <si>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</si>
  <si>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</si>
  <si>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</si>
  <si>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</si>
  <si>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</si>
  <si>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</si>
  <si>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</si>
  <si>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</si>
  <si>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</si>
  <si>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</si>
  <si>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</si>
  <si>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</si>
  <si>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</si>
  <si>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</si>
  <si>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</si>
  <si>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</si>
  <si>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</si>
  <si>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</si>
  <si>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</si>
  <si>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</si>
  <si>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</si>
  <si>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</si>
  <si>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</si>
  <si>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</si>
  <si>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</si>
  <si>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</si>
  <si>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</si>
  <si>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</si>
  <si>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</si>
  <si>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</si>
  <si>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</si>
  <si>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</si>
  <si>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</si>
  <si>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</si>
  <si>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</si>
  <si>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</si>
  <si>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</si>
  <si>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</si>
  <si>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</si>
  <si>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</si>
  <si>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</si>
  <si>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</si>
  <si>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</si>
  <si>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</si>
  <si>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</si>
  <si>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</si>
  <si>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</si>
  <si>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</si>
  <si>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</si>
  <si>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</si>
  <si>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</si>
  <si>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</si>
  <si>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</si>
  <si>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</si>
  <si>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</si>
  <si>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</si>
  <si>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</si>
  <si>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</si>
  <si>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</si>
  <si>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</si>
  <si>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</si>
  <si>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</si>
  <si>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</si>
  <si>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</si>
  <si>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</si>
  <si>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</si>
  <si>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</si>
  <si>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</si>
  <si>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</si>
  <si>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</si>
  <si>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</si>
  <si>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</si>
  <si>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</si>
  <si>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</si>
  <si>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</si>
  <si>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</si>
  <si>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</si>
  <si>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</si>
  <si>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</si>
  <si>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</si>
  <si>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</si>
  <si>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</si>
  <si>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</si>
  <si>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</si>
  <si>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</si>
  <si>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</si>
  <si>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</si>
  <si>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</si>
  <si>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</si>
  <si>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</si>
  <si>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</si>
  <si>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</si>
  <si>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</si>
  <si>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</si>
  <si>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</si>
  <si>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</si>
  <si>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</si>
  <si>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</si>
  <si>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</si>
  <si>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</si>
  <si>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</si>
  <si>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</si>
  <si>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</si>
  <si>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</si>
  <si>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</si>
  <si>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</si>
  <si>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</si>
  <si>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</si>
  <si>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</si>
  <si>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</si>
  <si>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</si>
  <si>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</si>
  <si>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</si>
  <si>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</si>
  <si>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</si>
  <si>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</si>
  <si>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</si>
  <si>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</si>
  <si>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</si>
  <si>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</si>
  <si>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</si>
  <si>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</si>
  <si>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</si>
  <si>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</si>
  <si>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</si>
  <si>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</si>
  <si>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</si>
  <si>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</si>
  <si>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</si>
  <si>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</si>
  <si>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</si>
  <si>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</si>
  <si>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</si>
  <si>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</si>
  <si>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</si>
  <si>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</si>
  <si>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</si>
  <si>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</si>
  <si>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</si>
  <si>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</si>
  <si>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</si>
  <si>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</si>
  <si>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</si>
  <si>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</si>
  <si>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</si>
  <si>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</si>
  <si>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</si>
  <si>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</si>
  <si>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</si>
  <si>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</si>
  <si>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</si>
  <si>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</si>
  <si>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</si>
  <si>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</si>
  <si>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</si>
  <si>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</si>
  <si>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</si>
  <si>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</si>
  <si>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</si>
  <si>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</si>
  <si>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</si>
  <si>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</si>
  <si>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</si>
  <si>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</si>
  <si>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</si>
  <si>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</si>
  <si>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</si>
  <si>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</si>
  <si>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</si>
  <si>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</si>
  <si>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</si>
  <si>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</si>
  <si>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</si>
  <si>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</si>
  <si>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</si>
  <si>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</si>
  <si>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</si>
  <si>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</si>
  <si>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</si>
  <si>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</si>
  <si>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</si>
  <si>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</si>
  <si>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</si>
  <si>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</si>
  <si>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</si>
  <si>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</si>
  <si>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</si>
  <si>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</si>
  <si>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</si>
  <si>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</si>
  <si>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</si>
  <si>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</si>
  <si>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</si>
  <si>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</si>
  <si>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</si>
  <si>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</si>
  <si>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</si>
  <si>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</si>
  <si>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</si>
  <si>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</si>
  <si>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</si>
  <si>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</si>
  <si>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</si>
  <si>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</si>
  <si>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</si>
  <si>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</si>
  <si>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</si>
  <si>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</si>
  <si>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</si>
  <si>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</si>
  <si>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</si>
  <si>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</si>
  <si>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</si>
  <si>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</si>
  <si>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</si>
  <si>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</si>
  <si>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</si>
  <si>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</si>
  <si>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</si>
  <si>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</si>
  <si>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</si>
  <si>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</si>
  <si>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</si>
  <si>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</si>
  <si>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</si>
  <si>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</si>
  <si>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</si>
  <si>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</si>
  <si>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</si>
  <si>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</si>
  <si>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</si>
  <si>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</si>
  <si>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</si>
  <si>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</si>
  <si>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</si>
  <si>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</si>
  <si>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</si>
  <si>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</si>
  <si>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</si>
  <si>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</si>
  <si>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</si>
  <si>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</si>
  <si>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</si>
  <si>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</si>
  <si>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</si>
  <si>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</si>
  <si>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</si>
  <si>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</si>
  <si>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</si>
  <si>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</si>
  <si>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</si>
  <si>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</si>
  <si>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</si>
  <si>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</si>
  <si>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</si>
  <si>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</si>
  <si>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</si>
  <si>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</si>
  <si>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</si>
  <si>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</si>
  <si>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</si>
  <si>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</si>
  <si>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</si>
  <si>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</si>
  <si>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</si>
  <si>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</si>
  <si>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</si>
  <si>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</si>
  <si>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</si>
  <si>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</si>
  <si>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</si>
  <si>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</si>
  <si>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</si>
  <si>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</si>
  <si>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</si>
  <si>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</si>
  <si>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</si>
  <si>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</si>
  <si>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</si>
  <si>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</si>
  <si>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</si>
  <si>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</si>
  <si>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</si>
  <si>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</si>
  <si>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</si>
  <si>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</si>
  <si>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</si>
  <si>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</si>
  <si>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</si>
  <si>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</si>
  <si>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</si>
  <si>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</si>
  <si>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</si>
  <si>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</si>
  <si>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</si>
  <si>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</si>
  <si>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</si>
  <si>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</si>
  <si>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</si>
  <si>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</si>
  <si>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</si>
  <si>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</si>
  <si>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</si>
  <si>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</si>
  <si>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</si>
  <si>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</si>
  <si>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</si>
  <si>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</si>
  <si>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</si>
  <si>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</si>
  <si>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</si>
  <si>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</si>
  <si>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</si>
  <si>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</si>
  <si>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</si>
  <si>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</si>
  <si>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</si>
  <si>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</si>
  <si>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</si>
  <si>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</si>
  <si>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</si>
  <si>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</si>
  <si>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</si>
  <si>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</si>
  <si>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</si>
  <si>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</si>
  <si>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</si>
  <si>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</si>
  <si>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</si>
  <si>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</si>
  <si>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</si>
  <si>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</si>
  <si>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</si>
  <si>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</si>
  <si>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</si>
  <si>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</si>
  <si>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</si>
  <si>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</si>
  <si>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</si>
  <si>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</si>
  <si>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</si>
  <si>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</si>
  <si>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</si>
  <si>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</si>
  <si>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</si>
  <si>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</si>
  <si>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</si>
  <si>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</si>
  <si>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</si>
  <si>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</si>
  <si>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</si>
  <si>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</si>
  <si>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</si>
  <si>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</si>
  <si>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</si>
  <si>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</si>
  <si>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</si>
  <si>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</si>
  <si>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</si>
  <si>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</si>
  <si>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</si>
  <si>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</si>
  <si>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</si>
  <si>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</si>
  <si>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</si>
  <si>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</si>
  <si>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</si>
  <si>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</si>
  <si>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</si>
  <si>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</si>
  <si>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</si>
  <si>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</si>
  <si>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</si>
  <si>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</si>
  <si>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</si>
  <si>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</si>
  <si>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</si>
  <si>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</si>
  <si>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</si>
  <si>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</si>
  <si>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</si>
  <si>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</si>
  <si>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</si>
  <si>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</si>
  <si>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</si>
  <si>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</si>
  <si>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</si>
  <si>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</si>
  <si>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</si>
  <si>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</si>
  <si>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</si>
  <si>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</si>
  <si>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</si>
  <si>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</si>
  <si>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</si>
  <si>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</si>
  <si>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</si>
  <si>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</si>
  <si>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</si>
  <si>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</si>
  <si>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</si>
  <si>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</si>
  <si>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</si>
  <si>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</si>
  <si>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</si>
  <si>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</si>
  <si>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</si>
  <si>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</si>
  <si>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</si>
  <si>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</si>
  <si>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</si>
  <si>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</si>
  <si>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</si>
  <si>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</si>
  <si>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</si>
  <si>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</si>
  <si>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</si>
  <si>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</si>
  <si>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</si>
  <si>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</si>
  <si>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</si>
  <si>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</si>
  <si>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</si>
  <si>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</si>
  <si>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</si>
  <si>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</si>
  <si>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 xml:space="preserve">Распределение 
бюджетных ассигнований по целевым статьям (муниципальным  
программам Кочетовского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</si>
  <si>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Приложение 5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</si>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</sst>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8" t="s">
        <v>717</v>
      </c>
      <c r="F1" s="268"/>
    </row>
    <row r="2" spans="1:12" ht="93.6" customHeight="1">
      <c r="E2" s="269" t="s">
        <v>810</v>
      </c>
      <c r="F2" s="269"/>
    </row>
    <row r="3" spans="1:12" ht="15.6" customHeight="1">
      <c r="E3" s="268" t="s">
        <v>811</v>
      </c>
      <c r="F3" s="268"/>
    </row>
    <row r="4" spans="1:12" ht="49.9" customHeight="1">
      <c r="A4" s="267" t="s">
        <v>809</v>
      </c>
      <c r="B4" s="267"/>
      <c r="C4" s="267"/>
      <c r="D4" s="267"/>
      <c r="E4" s="267"/>
      <c r="F4" s="267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6" t="s">
        <v>359</v>
      </c>
      <c r="F6" s="266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3.7289999999757129E-2</v>
      </c>
      <c r="G9" s="70">
        <f>D9+E9+F9</f>
        <v>3.7289999999757129E-2</v>
      </c>
    </row>
    <row r="10" spans="1:12" ht="25.5">
      <c r="A10" s="265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5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5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5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5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5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5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5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5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5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5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5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5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3.7289999999757129E-2</v>
      </c>
      <c r="G23" s="70">
        <f t="shared" si="1"/>
        <v>3.7289999999757129E-2</v>
      </c>
    </row>
    <row r="24" spans="1:7">
      <c r="A24" s="265"/>
      <c r="B24" s="74" t="s">
        <v>482</v>
      </c>
      <c r="C24" s="75" t="s">
        <v>483</v>
      </c>
      <c r="D24" s="76">
        <f>D25</f>
        <v>-7869.4372899999998</v>
      </c>
      <c r="E24" s="76">
        <f t="shared" ref="E24:F26" si="9">E25</f>
        <v>-2991.1372899999997</v>
      </c>
      <c r="F24" s="76">
        <f t="shared" si="9"/>
        <v>-3094.3</v>
      </c>
      <c r="G24" s="70">
        <f t="shared" si="1"/>
        <v>-13954.87458</v>
      </c>
    </row>
    <row r="25" spans="1:7">
      <c r="A25" s="265"/>
      <c r="B25" s="78" t="s">
        <v>616</v>
      </c>
      <c r="C25" s="75" t="s">
        <v>612</v>
      </c>
      <c r="D25" s="76">
        <f>D26</f>
        <v>-7869.4372899999998</v>
      </c>
      <c r="E25" s="76">
        <f t="shared" si="9"/>
        <v>-2991.1372899999997</v>
      </c>
      <c r="F25" s="76">
        <f t="shared" si="9"/>
        <v>-3094.3</v>
      </c>
      <c r="G25" s="70">
        <f t="shared" si="1"/>
        <v>-13954.87458</v>
      </c>
    </row>
    <row r="26" spans="1:7">
      <c r="A26" s="265"/>
      <c r="B26" s="78" t="s">
        <v>615</v>
      </c>
      <c r="C26" s="75" t="s">
        <v>610</v>
      </c>
      <c r="D26" s="76">
        <f>D27</f>
        <v>-7869.4372899999998</v>
      </c>
      <c r="E26" s="76">
        <f t="shared" si="9"/>
        <v>-2991.1372899999997</v>
      </c>
      <c r="F26" s="76">
        <f t="shared" si="9"/>
        <v>-3094.3</v>
      </c>
      <c r="G26" s="70">
        <f t="shared" si="1"/>
        <v>-13954.87458</v>
      </c>
    </row>
    <row r="27" spans="1:7" ht="25.5">
      <c r="A27" s="265"/>
      <c r="B27" s="74" t="s">
        <v>617</v>
      </c>
      <c r="C27" s="75" t="s">
        <v>484</v>
      </c>
      <c r="D27" s="76">
        <f>-(Доходы!C9+Источники!D18)</f>
        <v>-7869.4372899999998</v>
      </c>
      <c r="E27" s="76">
        <f>-(Доходы!D9+Источники!E18)</f>
        <v>-2991.1372899999997</v>
      </c>
      <c r="F27" s="76">
        <f>-(Доходы!E9+Источники!F18)</f>
        <v>-3094.3</v>
      </c>
      <c r="G27" s="70">
        <f t="shared" si="1"/>
        <v>-13954.87458</v>
      </c>
    </row>
    <row r="28" spans="1:7">
      <c r="A28" s="265"/>
      <c r="B28" s="74" t="s">
        <v>485</v>
      </c>
      <c r="C28" s="75" t="s">
        <v>486</v>
      </c>
      <c r="D28" s="76">
        <f>D29</f>
        <v>7869.4372899999998</v>
      </c>
      <c r="E28" s="76">
        <f t="shared" ref="E28:F30" si="10">E29</f>
        <v>2991.1372900000001</v>
      </c>
      <c r="F28" s="76">
        <f t="shared" si="10"/>
        <v>3094.3372899999999</v>
      </c>
      <c r="G28" s="70">
        <f t="shared" si="1"/>
        <v>13954.91187</v>
      </c>
    </row>
    <row r="29" spans="1:7">
      <c r="A29" s="265"/>
      <c r="B29" s="78" t="s">
        <v>609</v>
      </c>
      <c r="C29" s="75" t="s">
        <v>608</v>
      </c>
      <c r="D29" s="76">
        <f>D30</f>
        <v>7869.4372899999998</v>
      </c>
      <c r="E29" s="76">
        <f t="shared" si="10"/>
        <v>2991.1372900000001</v>
      </c>
      <c r="F29" s="76">
        <f t="shared" si="10"/>
        <v>3094.3372899999999</v>
      </c>
      <c r="G29" s="70">
        <f t="shared" si="1"/>
        <v>13954.91187</v>
      </c>
    </row>
    <row r="30" spans="1:7">
      <c r="A30" s="265"/>
      <c r="B30" s="78" t="s">
        <v>614</v>
      </c>
      <c r="C30" s="75" t="s">
        <v>611</v>
      </c>
      <c r="D30" s="76">
        <f>D31</f>
        <v>7869.4372899999998</v>
      </c>
      <c r="E30" s="76">
        <f t="shared" si="10"/>
        <v>2991.1372900000001</v>
      </c>
      <c r="F30" s="76">
        <f t="shared" si="10"/>
        <v>3094.3372899999999</v>
      </c>
      <c r="G30" s="70">
        <f t="shared" si="1"/>
        <v>13954.91187</v>
      </c>
    </row>
    <row r="31" spans="1:7" ht="25.5">
      <c r="A31" s="265"/>
      <c r="B31" s="74" t="s">
        <v>613</v>
      </c>
      <c r="C31" s="75" t="s">
        <v>487</v>
      </c>
      <c r="D31" s="76">
        <f>Ведомственная!G10+Источники!D21</f>
        <v>7869.4372899999998</v>
      </c>
      <c r="E31" s="76">
        <f>Ведомственная!H10+Источники!E21+'Бюджетная роспись'!M551/1000</f>
        <v>2991.1372900000001</v>
      </c>
      <c r="F31" s="76">
        <f>Ведомственная!I10+Источники!F21+'Бюджетная роспись'!N551/1000</f>
        <v>3094.3372899999999</v>
      </c>
      <c r="G31" s="70">
        <f t="shared" si="1"/>
        <v>13954.91187</v>
      </c>
    </row>
    <row r="32" spans="1:7" ht="25.5">
      <c r="A32" s="265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5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5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5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5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5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5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5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5" t="s">
        <v>684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3.5" thickBot="1">
      <c r="A3" s="40"/>
      <c r="B3" s="40"/>
      <c r="C3" s="40"/>
      <c r="D3" s="40"/>
      <c r="E3" s="40"/>
      <c r="F3" s="306"/>
      <c r="G3" s="306"/>
      <c r="H3" s="40"/>
      <c r="I3" s="41"/>
      <c r="J3" s="42"/>
      <c r="K3" s="42"/>
    </row>
    <row r="4" spans="1:11" ht="13.5" thickBot="1">
      <c r="A4" s="307" t="s">
        <v>647</v>
      </c>
      <c r="B4" s="309" t="s">
        <v>648</v>
      </c>
      <c r="C4" s="312" t="s">
        <v>649</v>
      </c>
      <c r="D4" s="314" t="s">
        <v>650</v>
      </c>
      <c r="E4" s="314"/>
      <c r="F4" s="314"/>
      <c r="G4" s="314"/>
      <c r="H4" s="314"/>
      <c r="I4" s="314"/>
      <c r="J4" s="314"/>
      <c r="K4" s="314"/>
    </row>
    <row r="5" spans="1:11" ht="13.5" thickBot="1">
      <c r="A5" s="308"/>
      <c r="B5" s="310"/>
      <c r="C5" s="313"/>
      <c r="D5" s="315" t="s">
        <v>651</v>
      </c>
      <c r="E5" s="315"/>
      <c r="F5" s="315"/>
      <c r="G5" s="315"/>
      <c r="H5" s="315"/>
      <c r="I5" s="315"/>
      <c r="J5" s="315"/>
      <c r="K5" s="315"/>
    </row>
    <row r="6" spans="1:11" ht="13.5" thickBot="1">
      <c r="A6" s="308"/>
      <c r="B6" s="311"/>
      <c r="C6" s="313"/>
      <c r="D6" s="315" t="s">
        <v>652</v>
      </c>
      <c r="E6" s="315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6" t="s">
        <v>653</v>
      </c>
      <c r="B8" s="317" t="s">
        <v>685</v>
      </c>
      <c r="C8" s="318" t="s">
        <v>687</v>
      </c>
      <c r="D8" s="43" t="s">
        <v>652</v>
      </c>
      <c r="E8" s="49">
        <f>E13+E38+E53+E68</f>
        <v>16719.049160000002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7876.23729</v>
      </c>
      <c r="I8" s="49">
        <f t="shared" si="0"/>
        <v>2928.3372899999999</v>
      </c>
      <c r="J8" s="49">
        <f t="shared" si="0"/>
        <v>2957.23729</v>
      </c>
      <c r="K8" s="49">
        <f t="shared" si="0"/>
        <v>2957.23729</v>
      </c>
    </row>
    <row r="9" spans="1:11" ht="26.25" thickBot="1">
      <c r="A9" s="316"/>
      <c r="B9" s="317"/>
      <c r="C9" s="318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6"/>
      <c r="B10" s="317"/>
      <c r="C10" s="318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6"/>
      <c r="B11" s="317"/>
      <c r="C11" s="318"/>
      <c r="D11" s="43" t="s">
        <v>656</v>
      </c>
      <c r="E11" s="49">
        <f t="shared" si="1"/>
        <v>16719.049160000002</v>
      </c>
      <c r="F11" s="49">
        <f t="shared" si="1"/>
        <v>0</v>
      </c>
      <c r="G11" s="49">
        <f t="shared" si="1"/>
        <v>0</v>
      </c>
      <c r="H11" s="49">
        <f t="shared" si="1"/>
        <v>7876.23729</v>
      </c>
      <c r="I11" s="49">
        <f t="shared" si="1"/>
        <v>2928.3372899999999</v>
      </c>
      <c r="J11" s="49">
        <f t="shared" si="1"/>
        <v>2957.23729</v>
      </c>
      <c r="K11" s="49">
        <f t="shared" si="1"/>
        <v>2957.23729</v>
      </c>
    </row>
    <row r="12" spans="1:11" ht="26.25" thickBot="1">
      <c r="A12" s="316"/>
      <c r="B12" s="317"/>
      <c r="C12" s="318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6" t="s">
        <v>658</v>
      </c>
      <c r="B13" s="317" t="s">
        <v>659</v>
      </c>
      <c r="C13" s="318" t="s">
        <v>687</v>
      </c>
      <c r="D13" s="43" t="s">
        <v>652</v>
      </c>
      <c r="E13" s="50">
        <f>E18+E23+E28+E33</f>
        <v>14572.78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5931.6</v>
      </c>
      <c r="I13" s="50">
        <f t="shared" si="2"/>
        <v>2853.9</v>
      </c>
      <c r="J13" s="50">
        <f t="shared" si="2"/>
        <v>2893.64</v>
      </c>
      <c r="K13" s="50">
        <f t="shared" si="2"/>
        <v>2893.64</v>
      </c>
    </row>
    <row r="14" spans="1:11" ht="26.25" thickBot="1">
      <c r="A14" s="316"/>
      <c r="B14" s="317"/>
      <c r="C14" s="318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6"/>
      <c r="B15" s="317"/>
      <c r="C15" s="318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6"/>
      <c r="B16" s="317"/>
      <c r="C16" s="318"/>
      <c r="D16" s="43" t="s">
        <v>656</v>
      </c>
      <c r="E16" s="50">
        <f t="shared" si="3"/>
        <v>14572.78</v>
      </c>
      <c r="F16" s="50">
        <f t="shared" si="3"/>
        <v>0</v>
      </c>
      <c r="G16" s="50">
        <f t="shared" si="3"/>
        <v>0</v>
      </c>
      <c r="H16" s="50">
        <f t="shared" si="3"/>
        <v>5931.6</v>
      </c>
      <c r="I16" s="50">
        <f t="shared" si="3"/>
        <v>2853.9</v>
      </c>
      <c r="J16" s="50">
        <f t="shared" si="3"/>
        <v>2893.64</v>
      </c>
      <c r="K16" s="50">
        <f t="shared" si="3"/>
        <v>2893.64</v>
      </c>
    </row>
    <row r="17" spans="1:11" ht="26.25" thickBot="1">
      <c r="A17" s="316"/>
      <c r="B17" s="317"/>
      <c r="C17" s="318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6" t="s">
        <v>660</v>
      </c>
      <c r="B18" s="317" t="s">
        <v>661</v>
      </c>
      <c r="C18" s="318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6"/>
      <c r="B19" s="317"/>
      <c r="C19" s="318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6"/>
      <c r="B20" s="317"/>
      <c r="C20" s="318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6"/>
      <c r="B21" s="317"/>
      <c r="C21" s="318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6"/>
      <c r="B22" s="317"/>
      <c r="C22" s="318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9" t="s">
        <v>662</v>
      </c>
      <c r="B23" s="317" t="s">
        <v>663</v>
      </c>
      <c r="C23" s="318" t="s">
        <v>687</v>
      </c>
      <c r="D23" s="43" t="s">
        <v>652</v>
      </c>
      <c r="E23" s="51">
        <f>E24+E25+E26+E27</f>
        <v>1254.9999999999998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708.9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20"/>
      <c r="B24" s="317"/>
      <c r="C24" s="318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0"/>
      <c r="B25" s="317"/>
      <c r="C25" s="318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0"/>
      <c r="B26" s="317"/>
      <c r="C26" s="318"/>
      <c r="D26" s="43" t="s">
        <v>656</v>
      </c>
      <c r="E26" s="51">
        <f>F26+G26+H26+I26+J26+K26</f>
        <v>1254.9999999999998</v>
      </c>
      <c r="F26" s="51"/>
      <c r="G26" s="51"/>
      <c r="H26" s="51">
        <f>Программная!F23</f>
        <v>708.9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21"/>
      <c r="B27" s="317"/>
      <c r="C27" s="318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9" t="s">
        <v>664</v>
      </c>
      <c r="B28" s="317" t="s">
        <v>665</v>
      </c>
      <c r="C28" s="318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0"/>
      <c r="B29" s="317"/>
      <c r="C29" s="318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0"/>
      <c r="B30" s="317"/>
      <c r="C30" s="318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0"/>
      <c r="B31" s="317"/>
      <c r="C31" s="318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1"/>
      <c r="B32" s="317"/>
      <c r="C32" s="318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9" t="s">
        <v>666</v>
      </c>
      <c r="B33" s="317" t="s">
        <v>667</v>
      </c>
      <c r="C33" s="318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20"/>
      <c r="B34" s="317"/>
      <c r="C34" s="318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0"/>
      <c r="B35" s="317"/>
      <c r="C35" s="318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0"/>
      <c r="B36" s="317"/>
      <c r="C36" s="318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21"/>
      <c r="B37" s="317"/>
      <c r="C37" s="318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6" t="s">
        <v>668</v>
      </c>
      <c r="B38" s="317" t="s">
        <v>669</v>
      </c>
      <c r="C38" s="318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6"/>
      <c r="B39" s="317"/>
      <c r="C39" s="318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6"/>
      <c r="B40" s="317"/>
      <c r="C40" s="318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6"/>
      <c r="B41" s="317"/>
      <c r="C41" s="318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6"/>
      <c r="B42" s="317"/>
      <c r="C42" s="318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6" t="s">
        <v>670</v>
      </c>
      <c r="B43" s="319" t="s">
        <v>686</v>
      </c>
      <c r="C43" s="318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6"/>
      <c r="B44" s="320"/>
      <c r="C44" s="318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6"/>
      <c r="B45" s="320"/>
      <c r="C45" s="318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6"/>
      <c r="B46" s="320"/>
      <c r="C46" s="318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6"/>
      <c r="B47" s="321"/>
      <c r="C47" s="318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9" t="s">
        <v>671</v>
      </c>
      <c r="B48" s="319" t="s">
        <v>643</v>
      </c>
      <c r="C48" s="318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0"/>
      <c r="B49" s="320"/>
      <c r="C49" s="318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0"/>
      <c r="B50" s="320"/>
      <c r="C50" s="318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0"/>
      <c r="B51" s="320"/>
      <c r="C51" s="318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1"/>
      <c r="B52" s="321"/>
      <c r="C52" s="318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6" t="s">
        <v>672</v>
      </c>
      <c r="B53" s="317" t="s">
        <v>673</v>
      </c>
      <c r="C53" s="318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6"/>
      <c r="B54" s="317"/>
      <c r="C54" s="318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6"/>
      <c r="B55" s="317"/>
      <c r="C55" s="318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6"/>
      <c r="B56" s="317"/>
      <c r="C56" s="318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6"/>
      <c r="B57" s="317"/>
      <c r="C57" s="318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6" t="s">
        <v>674</v>
      </c>
      <c r="B58" s="317" t="s">
        <v>675</v>
      </c>
      <c r="C58" s="318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6"/>
      <c r="B59" s="317"/>
      <c r="C59" s="318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6"/>
      <c r="B60" s="317"/>
      <c r="C60" s="318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6"/>
      <c r="B61" s="317"/>
      <c r="C61" s="318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6"/>
      <c r="B62" s="317"/>
      <c r="C62" s="318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9" t="s">
        <v>676</v>
      </c>
      <c r="B63" s="317" t="s">
        <v>677</v>
      </c>
      <c r="C63" s="318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20"/>
      <c r="B64" s="317"/>
      <c r="C64" s="318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0"/>
      <c r="B65" s="317"/>
      <c r="C65" s="318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0"/>
      <c r="B66" s="317"/>
      <c r="C66" s="318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21"/>
      <c r="B67" s="317"/>
      <c r="C67" s="318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6" t="s">
        <v>678</v>
      </c>
      <c r="B68" s="317" t="s">
        <v>679</v>
      </c>
      <c r="C68" s="318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6"/>
      <c r="B69" s="317"/>
      <c r="C69" s="318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6"/>
      <c r="B70" s="317"/>
      <c r="C70" s="318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6"/>
      <c r="B71" s="317"/>
      <c r="C71" s="318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6"/>
      <c r="B72" s="317"/>
      <c r="C72" s="318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6" t="s">
        <v>680</v>
      </c>
      <c r="B73" s="317" t="s">
        <v>681</v>
      </c>
      <c r="C73" s="318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6"/>
      <c r="B74" s="317"/>
      <c r="C74" s="318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6"/>
      <c r="B75" s="317"/>
      <c r="C75" s="318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6"/>
      <c r="B76" s="317"/>
      <c r="C76" s="318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6"/>
      <c r="B77" s="317"/>
      <c r="C77" s="318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9" t="s">
        <v>682</v>
      </c>
      <c r="B78" s="317" t="s">
        <v>683</v>
      </c>
      <c r="C78" s="318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20"/>
      <c r="B79" s="317"/>
      <c r="C79" s="318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0"/>
      <c r="B80" s="317"/>
      <c r="C80" s="318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0"/>
      <c r="B81" s="317"/>
      <c r="C81" s="318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21"/>
      <c r="B82" s="317"/>
      <c r="C82" s="318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2" t="s">
        <v>715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16.5" thickBo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.75" thickBot="1">
      <c r="A3" s="323" t="s">
        <v>648</v>
      </c>
      <c r="B3" s="323" t="s">
        <v>689</v>
      </c>
      <c r="C3" s="323"/>
      <c r="D3" s="323" t="s">
        <v>690</v>
      </c>
      <c r="E3" s="323"/>
      <c r="F3" s="323" t="s">
        <v>691</v>
      </c>
      <c r="G3" s="323"/>
      <c r="H3" s="323"/>
      <c r="I3" s="323"/>
      <c r="J3" s="323"/>
      <c r="K3" s="323"/>
      <c r="L3" s="323" t="s">
        <v>692</v>
      </c>
    </row>
    <row r="4" spans="1:12" ht="27" thickBot="1">
      <c r="A4" s="323"/>
      <c r="B4" s="43" t="s">
        <v>693</v>
      </c>
      <c r="C4" s="45" t="s">
        <v>694</v>
      </c>
      <c r="D4" s="323"/>
      <c r="E4" s="32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16719.049160000002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7876.23729</v>
      </c>
      <c r="I6" s="47">
        <f t="shared" si="0"/>
        <v>2928.3372899999999</v>
      </c>
      <c r="J6" s="47">
        <f t="shared" si="0"/>
        <v>2957.23729</v>
      </c>
      <c r="K6" s="47">
        <f t="shared" si="0"/>
        <v>2957.23729</v>
      </c>
      <c r="L6" s="327" t="s">
        <v>698</v>
      </c>
    </row>
    <row r="7" spans="1:12" ht="27" thickBot="1">
      <c r="A7" s="325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695</v>
      </c>
      <c r="C9" s="45" t="s">
        <v>696</v>
      </c>
      <c r="D9" s="45" t="s">
        <v>699</v>
      </c>
      <c r="E9" s="46">
        <f t="shared" si="1"/>
        <v>16719.049160000002</v>
      </c>
      <c r="F9" s="47">
        <f t="shared" si="0"/>
        <v>0</v>
      </c>
      <c r="G9" s="47">
        <f t="shared" si="0"/>
        <v>0</v>
      </c>
      <c r="H9" s="47">
        <f t="shared" si="0"/>
        <v>7876.23729</v>
      </c>
      <c r="I9" s="47">
        <f t="shared" si="0"/>
        <v>2928.3372899999999</v>
      </c>
      <c r="J9" s="47">
        <f t="shared" si="0"/>
        <v>2957.23729</v>
      </c>
      <c r="K9" s="47">
        <f t="shared" si="0"/>
        <v>2957.23729</v>
      </c>
      <c r="L9" s="328"/>
    </row>
    <row r="10" spans="1:12" ht="27" thickBot="1">
      <c r="A10" s="326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30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14572.779999999999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5931.6</v>
      </c>
      <c r="I11" s="46">
        <f t="shared" si="2"/>
        <v>2853.9</v>
      </c>
      <c r="J11" s="46">
        <f t="shared" si="2"/>
        <v>2893.64</v>
      </c>
      <c r="K11" s="46">
        <f t="shared" si="2"/>
        <v>2893.64</v>
      </c>
      <c r="L11" s="333" t="s">
        <v>698</v>
      </c>
    </row>
    <row r="12" spans="1:12" ht="27" thickBot="1">
      <c r="A12" s="331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3"/>
    </row>
    <row r="13" spans="1:12" ht="27" thickBot="1">
      <c r="A13" s="331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3"/>
    </row>
    <row r="14" spans="1:12" ht="27" thickBot="1">
      <c r="A14" s="331"/>
      <c r="B14" s="45" t="s">
        <v>695</v>
      </c>
      <c r="C14" s="45" t="s">
        <v>696</v>
      </c>
      <c r="D14" s="45" t="s">
        <v>699</v>
      </c>
      <c r="E14" s="46">
        <f t="shared" si="1"/>
        <v>14572.779999999999</v>
      </c>
      <c r="F14" s="46">
        <f t="shared" si="2"/>
        <v>0</v>
      </c>
      <c r="G14" s="46">
        <f t="shared" si="2"/>
        <v>0</v>
      </c>
      <c r="H14" s="46">
        <f t="shared" si="2"/>
        <v>5931.6</v>
      </c>
      <c r="I14" s="46">
        <f t="shared" si="2"/>
        <v>2853.9</v>
      </c>
      <c r="J14" s="46">
        <f t="shared" si="2"/>
        <v>2893.64</v>
      </c>
      <c r="K14" s="46">
        <f t="shared" si="2"/>
        <v>2893.64</v>
      </c>
      <c r="L14" s="333"/>
    </row>
    <row r="15" spans="1:12" ht="27" thickBot="1">
      <c r="A15" s="332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3"/>
    </row>
    <row r="16" spans="1:12" ht="15.75" thickBot="1">
      <c r="A16" s="330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33" t="s">
        <v>698</v>
      </c>
    </row>
    <row r="17" spans="1:12" ht="27" thickBot="1">
      <c r="A17" s="331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3"/>
    </row>
    <row r="18" spans="1:12" ht="27" thickBot="1">
      <c r="A18" s="331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3"/>
    </row>
    <row r="19" spans="1:12" ht="27" thickBot="1">
      <c r="A19" s="331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33"/>
    </row>
    <row r="20" spans="1:12" ht="27" thickBot="1">
      <c r="A20" s="332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3"/>
    </row>
    <row r="21" spans="1:12" ht="15.75" thickBot="1">
      <c r="A21" s="330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1254.9999999999998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708.9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33" t="s">
        <v>698</v>
      </c>
    </row>
    <row r="22" spans="1:12" ht="27" thickBot="1">
      <c r="A22" s="331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3"/>
    </row>
    <row r="23" spans="1:12" ht="27" thickBot="1">
      <c r="A23" s="331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3"/>
    </row>
    <row r="24" spans="1:12" ht="27" thickBot="1">
      <c r="A24" s="331"/>
      <c r="B24" s="45" t="s">
        <v>695</v>
      </c>
      <c r="C24" s="45" t="s">
        <v>696</v>
      </c>
      <c r="D24" s="45" t="s">
        <v>699</v>
      </c>
      <c r="E24" s="46">
        <f t="shared" si="1"/>
        <v>1254.9999999999998</v>
      </c>
      <c r="F24" s="46"/>
      <c r="G24" s="46"/>
      <c r="H24" s="46">
        <f>'Расходы по МП'!H26</f>
        <v>708.9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33"/>
    </row>
    <row r="25" spans="1:12" ht="27" thickBot="1">
      <c r="A25" s="332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3"/>
    </row>
    <row r="26" spans="1:12" ht="15.75" thickBot="1">
      <c r="A26" s="330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3" t="s">
        <v>698</v>
      </c>
    </row>
    <row r="27" spans="1:12" ht="27" thickBot="1">
      <c r="A27" s="331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3"/>
    </row>
    <row r="28" spans="1:12" ht="27" thickBot="1">
      <c r="A28" s="331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3"/>
    </row>
    <row r="29" spans="1:12" ht="27" thickBot="1">
      <c r="A29" s="331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3"/>
    </row>
    <row r="30" spans="1:12" ht="27" thickBot="1">
      <c r="A30" s="332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3"/>
    </row>
    <row r="31" spans="1:12" ht="15.75" thickBot="1">
      <c r="A31" s="330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33" t="s">
        <v>698</v>
      </c>
    </row>
    <row r="32" spans="1:12" ht="27" thickBot="1">
      <c r="A32" s="331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3"/>
    </row>
    <row r="33" spans="1:12" ht="27" thickBot="1">
      <c r="A33" s="331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3"/>
    </row>
    <row r="34" spans="1:12" ht="27" thickBot="1">
      <c r="A34" s="331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33"/>
    </row>
    <row r="35" spans="1:12" ht="27" thickBot="1">
      <c r="A35" s="332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3"/>
    </row>
    <row r="36" spans="1:12" ht="15.75" thickBot="1">
      <c r="A36" s="330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3" t="s">
        <v>698</v>
      </c>
    </row>
    <row r="37" spans="1:12" ht="27" thickBot="1">
      <c r="A37" s="331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3"/>
    </row>
    <row r="38" spans="1:12" ht="27" thickBot="1">
      <c r="A38" s="331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3"/>
    </row>
    <row r="39" spans="1:12" ht="27" thickBot="1">
      <c r="A39" s="331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3"/>
    </row>
    <row r="40" spans="1:12" ht="27" thickBot="1">
      <c r="A40" s="332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3"/>
    </row>
    <row r="41" spans="1:12" ht="15.75" thickBot="1">
      <c r="A41" s="330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3" t="s">
        <v>698</v>
      </c>
    </row>
    <row r="42" spans="1:12" ht="27" thickBot="1">
      <c r="A42" s="331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3"/>
    </row>
    <row r="43" spans="1:12" ht="27" thickBot="1">
      <c r="A43" s="331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3"/>
    </row>
    <row r="44" spans="1:12" ht="27" thickBot="1">
      <c r="A44" s="331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3"/>
    </row>
    <row r="45" spans="1:12" ht="27" thickBot="1">
      <c r="A45" s="332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3"/>
    </row>
    <row r="46" spans="1:12" ht="15.75" thickBot="1">
      <c r="A46" s="330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3" t="s">
        <v>698</v>
      </c>
    </row>
    <row r="47" spans="1:12" ht="27" thickBot="1">
      <c r="A47" s="331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3"/>
    </row>
    <row r="48" spans="1:12" ht="27" thickBot="1">
      <c r="A48" s="331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3"/>
    </row>
    <row r="49" spans="1:12" ht="27" thickBot="1">
      <c r="A49" s="331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3"/>
    </row>
    <row r="50" spans="1:12" ht="27" thickBot="1">
      <c r="A50" s="332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3"/>
    </row>
    <row r="51" spans="1:12" ht="15.75" thickBot="1">
      <c r="A51" s="330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33" t="s">
        <v>698</v>
      </c>
    </row>
    <row r="52" spans="1:12" ht="27" thickBot="1">
      <c r="A52" s="331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3"/>
    </row>
    <row r="53" spans="1:12" ht="27" thickBot="1">
      <c r="A53" s="331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3"/>
    </row>
    <row r="54" spans="1:12" ht="27" thickBot="1">
      <c r="A54" s="331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33"/>
    </row>
    <row r="55" spans="1:12" ht="27" thickBot="1">
      <c r="A55" s="332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3"/>
    </row>
    <row r="56" spans="1:12" ht="15.75" thickBot="1">
      <c r="A56" s="330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3" t="s">
        <v>698</v>
      </c>
    </row>
    <row r="57" spans="1:12" ht="27" thickBot="1">
      <c r="A57" s="331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3"/>
    </row>
    <row r="58" spans="1:12" ht="27" thickBot="1">
      <c r="A58" s="331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3"/>
    </row>
    <row r="59" spans="1:12" ht="27" thickBot="1">
      <c r="A59" s="331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3"/>
    </row>
    <row r="60" spans="1:12" ht="27" thickBot="1">
      <c r="A60" s="332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3"/>
    </row>
    <row r="61" spans="1:12" ht="15.75" thickBot="1">
      <c r="A61" s="330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33" t="s">
        <v>698</v>
      </c>
    </row>
    <row r="62" spans="1:12" ht="27" thickBot="1">
      <c r="A62" s="331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3"/>
    </row>
    <row r="63" spans="1:12" ht="27" thickBot="1">
      <c r="A63" s="331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3"/>
    </row>
    <row r="64" spans="1:12" ht="27" thickBot="1">
      <c r="A64" s="331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33"/>
    </row>
    <row r="65" spans="1:12" ht="27" thickBot="1">
      <c r="A65" s="332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3"/>
    </row>
    <row r="66" spans="1:12" ht="15.75" thickBot="1">
      <c r="A66" s="330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33" t="s">
        <v>698</v>
      </c>
    </row>
    <row r="67" spans="1:12" ht="27" thickBot="1">
      <c r="A67" s="331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3"/>
    </row>
    <row r="68" spans="1:12" ht="27" thickBot="1">
      <c r="A68" s="331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3"/>
    </row>
    <row r="69" spans="1:12" ht="27" thickBot="1">
      <c r="A69" s="331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33"/>
    </row>
    <row r="70" spans="1:12" ht="27" thickBot="1">
      <c r="A70" s="332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3"/>
    </row>
    <row r="71" spans="1:12" ht="15.75" thickBot="1">
      <c r="A71" s="330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3" t="s">
        <v>698</v>
      </c>
    </row>
    <row r="72" spans="1:12" ht="27" thickBot="1">
      <c r="A72" s="331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3"/>
    </row>
    <row r="73" spans="1:12" ht="27" thickBot="1">
      <c r="A73" s="331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3"/>
    </row>
    <row r="74" spans="1:12" ht="27" thickBot="1">
      <c r="A74" s="331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3"/>
    </row>
    <row r="75" spans="1:12" ht="27" thickBot="1">
      <c r="A75" s="332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3"/>
    </row>
    <row r="76" spans="1:12" ht="15.75" thickBot="1">
      <c r="A76" s="330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33" t="s">
        <v>698</v>
      </c>
    </row>
    <row r="77" spans="1:12" ht="27" thickBot="1">
      <c r="A77" s="331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3"/>
    </row>
    <row r="78" spans="1:12" ht="27" thickBot="1">
      <c r="A78" s="331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3"/>
    </row>
    <row r="79" spans="1:12" ht="27" thickBot="1">
      <c r="A79" s="331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33"/>
    </row>
    <row r="80" spans="1:12" ht="27" thickBot="1">
      <c r="A80" s="332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3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8" t="s">
        <v>720</v>
      </c>
      <c r="E1" s="268"/>
    </row>
    <row r="2" spans="1:6" ht="100.9" customHeight="1">
      <c r="D2" s="269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69"/>
    </row>
    <row r="3" spans="1:6" ht="18.600000000000001" customHeight="1">
      <c r="D3" s="268" t="str">
        <f>Источники!E3</f>
        <v>от "___" декабря 2024 года № _____</v>
      </c>
      <c r="E3" s="268"/>
    </row>
    <row r="4" spans="1:6" ht="46.9" customHeight="1">
      <c r="A4" s="271" t="s">
        <v>820</v>
      </c>
      <c r="B4" s="271"/>
      <c r="C4" s="271"/>
      <c r="D4" s="271"/>
      <c r="E4" s="271"/>
    </row>
    <row r="6" spans="1:6" ht="12.75">
      <c r="A6" s="270" t="s">
        <v>644</v>
      </c>
      <c r="B6" s="270"/>
      <c r="C6" s="270"/>
      <c r="D6" s="270"/>
      <c r="E6" s="270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9" t="s">
        <v>726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7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7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6" ht="15.95" customHeight="1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1:16" ht="15.2" customHeight="1">
      <c r="A3" s="282" t="s">
        <v>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</row>
    <row r="4" spans="1:16" ht="61.7" customHeight="1">
      <c r="A4" s="284" t="s">
        <v>2</v>
      </c>
      <c r="B4" s="272" t="s">
        <v>3</v>
      </c>
      <c r="C4" s="276" t="s">
        <v>4</v>
      </c>
      <c r="D4" s="272" t="s">
        <v>5</v>
      </c>
      <c r="E4" s="272" t="s">
        <v>6</v>
      </c>
      <c r="F4" s="272" t="s">
        <v>7</v>
      </c>
      <c r="G4" s="272" t="s">
        <v>8</v>
      </c>
      <c r="H4" s="272" t="s">
        <v>9</v>
      </c>
      <c r="I4" s="272" t="s">
        <v>10</v>
      </c>
      <c r="J4" s="9" t="s">
        <v>11</v>
      </c>
      <c r="K4" s="272" t="s">
        <v>904</v>
      </c>
      <c r="L4" s="272" t="s">
        <v>824</v>
      </c>
      <c r="M4" s="274" t="s">
        <v>11</v>
      </c>
      <c r="N4" s="275"/>
    </row>
    <row r="5" spans="1:16">
      <c r="A5" s="285"/>
      <c r="B5" s="273"/>
      <c r="C5" s="277"/>
      <c r="D5" s="273"/>
      <c r="E5" s="273"/>
      <c r="F5" s="273"/>
      <c r="G5" s="273"/>
      <c r="H5" s="273"/>
      <c r="I5" s="273"/>
      <c r="J5" s="211" t="s">
        <v>361</v>
      </c>
      <c r="K5" s="273"/>
      <c r="L5" s="273"/>
      <c r="M5" s="211" t="s">
        <v>468</v>
      </c>
      <c r="N5" s="212" t="s">
        <v>819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934</v>
      </c>
      <c r="E230" s="260" t="s">
        <v>935</v>
      </c>
      <c r="F230" s="260"/>
      <c r="G230" s="260" t="s">
        <v>33</v>
      </c>
      <c r="H230" s="260" t="s">
        <v>936</v>
      </c>
      <c r="I230" s="261" t="s">
        <v>937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938</v>
      </c>
      <c r="E231" s="260" t="s">
        <v>935</v>
      </c>
      <c r="F231" s="260"/>
      <c r="G231" s="260" t="s">
        <v>33</v>
      </c>
      <c r="H231" s="260" t="s">
        <v>939</v>
      </c>
      <c r="I231" s="261" t="s">
        <v>940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934</v>
      </c>
      <c r="E358" s="260" t="s">
        <v>935</v>
      </c>
      <c r="F358" s="260"/>
      <c r="G358" s="260" t="s">
        <v>33</v>
      </c>
      <c r="H358" s="260" t="s">
        <v>936</v>
      </c>
      <c r="I358" s="261" t="s">
        <v>937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938</v>
      </c>
      <c r="E359" s="260" t="s">
        <v>935</v>
      </c>
      <c r="F359" s="260"/>
      <c r="G359" s="260" t="s">
        <v>33</v>
      </c>
      <c r="H359" s="260" t="s">
        <v>939</v>
      </c>
      <c r="I359" s="261" t="s">
        <v>940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934</v>
      </c>
      <c r="E379" s="260" t="s">
        <v>935</v>
      </c>
      <c r="F379" s="260"/>
      <c r="G379" s="260" t="s">
        <v>33</v>
      </c>
      <c r="H379" s="260" t="s">
        <v>936</v>
      </c>
      <c r="I379" s="261" t="s">
        <v>937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938</v>
      </c>
      <c r="E380" s="260" t="s">
        <v>935</v>
      </c>
      <c r="F380" s="260"/>
      <c r="G380" s="260" t="s">
        <v>33</v>
      </c>
      <c r="H380" s="260" t="s">
        <v>939</v>
      </c>
      <c r="I380" s="261" t="s">
        <v>940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944</v>
      </c>
      <c r="F410" s="260"/>
      <c r="G410" s="260" t="s">
        <v>33</v>
      </c>
      <c r="H410" s="260" t="s">
        <v>945</v>
      </c>
      <c r="I410" s="261" t="s">
        <v>946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923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8"/>
      <c r="B553" s="279"/>
      <c r="C553" s="279"/>
      <c r="D553" s="279"/>
      <c r="E553" s="279"/>
      <c r="F553" s="279"/>
      <c r="G553" s="279"/>
      <c r="H553" s="279"/>
      <c r="I553" s="279"/>
      <c r="J553" s="279"/>
      <c r="K553" s="279"/>
      <c r="L553" s="279"/>
      <c r="M553" s="279"/>
      <c r="N553" s="279"/>
    </row>
    <row r="554" spans="1:14">
      <c r="I554" s="256" t="s">
        <v>933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8" t="s">
        <v>721</v>
      </c>
      <c r="I1" s="268"/>
    </row>
    <row r="2" spans="1:10" ht="111.75" customHeight="1">
      <c r="H2" s="269" t="s">
        <v>884</v>
      </c>
      <c r="I2" s="269"/>
    </row>
    <row r="3" spans="1:10">
      <c r="H3" s="268" t="s">
        <v>811</v>
      </c>
      <c r="I3" s="268"/>
    </row>
    <row r="5" spans="1:10" ht="56.25" customHeight="1">
      <c r="A5" s="286" t="s">
        <v>885</v>
      </c>
      <c r="B5" s="286"/>
      <c r="C5" s="286"/>
      <c r="D5" s="286"/>
      <c r="E5" s="286"/>
      <c r="F5" s="286"/>
      <c r="G5" s="286"/>
      <c r="H5" s="286"/>
      <c r="I5" s="286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7" t="s">
        <v>644</v>
      </c>
      <c r="B7" s="287"/>
      <c r="C7" s="287"/>
      <c r="D7" s="287"/>
      <c r="E7" s="287"/>
      <c r="F7" s="287"/>
      <c r="G7" s="287"/>
      <c r="H7" s="287"/>
      <c r="I7" s="287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891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889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3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3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3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941</v>
      </c>
      <c r="B100" s="75" t="s">
        <v>26</v>
      </c>
      <c r="C100" s="75" t="s">
        <v>730</v>
      </c>
      <c r="D100" s="75" t="s">
        <v>735</v>
      </c>
      <c r="E100" s="120" t="s">
        <v>766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3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75" t="s">
        <v>26</v>
      </c>
      <c r="C160" s="75" t="s">
        <v>731</v>
      </c>
      <c r="D160" s="75" t="s">
        <v>729</v>
      </c>
      <c r="E160" s="120" t="s">
        <v>784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3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3" t="s">
        <v>943</v>
      </c>
      <c r="B165" s="75" t="s">
        <v>26</v>
      </c>
      <c r="C165" s="75" t="s">
        <v>731</v>
      </c>
      <c r="D165" s="75" t="s">
        <v>729</v>
      </c>
      <c r="E165" s="120" t="s">
        <v>786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3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3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3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3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3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3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3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8" t="s">
        <v>722</v>
      </c>
      <c r="H1" s="268"/>
    </row>
    <row r="2" spans="1:9" ht="106.9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>
      <c r="G3" s="268" t="str">
        <f>Ведомственная!H3</f>
        <v>от "___" декабря 2024 года № _____</v>
      </c>
      <c r="H3" s="268"/>
    </row>
    <row r="4" spans="1:9" ht="88.5" customHeight="1">
      <c r="A4" s="267" t="s">
        <v>886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15.2" customHeight="1">
      <c r="A7" s="292" t="s">
        <v>360</v>
      </c>
      <c r="B7" s="294" t="s">
        <v>737</v>
      </c>
      <c r="C7" s="294" t="s">
        <v>740</v>
      </c>
      <c r="D7" s="294" t="s">
        <v>738</v>
      </c>
      <c r="E7" s="294" t="s">
        <v>739</v>
      </c>
      <c r="F7" s="288" t="s">
        <v>361</v>
      </c>
      <c r="G7" s="288" t="s">
        <v>468</v>
      </c>
      <c r="H7" s="290" t="s">
        <v>819</v>
      </c>
    </row>
    <row r="8" spans="1:9">
      <c r="A8" s="293"/>
      <c r="B8" s="295"/>
      <c r="C8" s="295"/>
      <c r="D8" s="295"/>
      <c r="E8" s="295"/>
      <c r="F8" s="289"/>
      <c r="G8" s="289"/>
      <c r="H8" s="291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7869.4372899999998</v>
      </c>
      <c r="G10" s="104">
        <f>Ведомственная!H10</f>
        <v>2921.73729</v>
      </c>
      <c r="H10" s="104">
        <f>Ведомственная!I10</f>
        <v>2950.6372900000001</v>
      </c>
      <c r="I10" s="145">
        <f>F10+G10+H10</f>
        <v>13741.81187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891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889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892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941</v>
      </c>
      <c r="B100" s="75" t="s">
        <v>730</v>
      </c>
      <c r="C100" s="75" t="s">
        <v>735</v>
      </c>
      <c r="D100" s="120" t="s">
        <v>766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75" t="s">
        <v>731</v>
      </c>
      <c r="C160" s="75" t="s">
        <v>729</v>
      </c>
      <c r="D160" s="120" t="s">
        <v>784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943</v>
      </c>
      <c r="B165" s="75" t="s">
        <v>731</v>
      </c>
      <c r="C165" s="75" t="s">
        <v>729</v>
      </c>
      <c r="D165" s="120" t="s">
        <v>786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tabSelected="1" view="pageBreakPreview" zoomScale="60" zoomScaleNormal="90" workbookViewId="0">
      <pane xSplit="4" ySplit="8" topLeftCell="E151" activePane="bottomRight" state="frozen"/>
      <selection pane="topRight" activeCell="E1" sqref="E1"/>
      <selection pane="bottomLeft" activeCell="A11" sqref="A11"/>
      <selection pane="bottomRight" activeCell="G3" sqref="G3:H3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8" t="s">
        <v>949</v>
      </c>
      <c r="H1" s="268"/>
    </row>
    <row r="2" spans="1:9" ht="103.15" customHeight="1">
      <c r="G2" s="269" t="s">
        <v>947</v>
      </c>
      <c r="H2" s="269"/>
    </row>
    <row r="3" spans="1:9" ht="24" customHeight="1">
      <c r="G3" s="296" t="s">
        <v>950</v>
      </c>
      <c r="H3" s="296"/>
    </row>
    <row r="4" spans="1:9" ht="112.5" customHeight="1">
      <c r="A4" s="267" t="s">
        <v>948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7876.2</v>
      </c>
      <c r="G9" s="104">
        <f t="shared" ref="G9:H9" si="0">G10</f>
        <v>2997.7</v>
      </c>
      <c r="H9" s="104">
        <f t="shared" si="0"/>
        <v>3100.9</v>
      </c>
      <c r="I9" s="105">
        <f>F9+G9+H9</f>
        <v>13974.8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v>7876.2</v>
      </c>
      <c r="G10" s="151">
        <v>2997.7</v>
      </c>
      <c r="H10" s="151">
        <v>3100.9</v>
      </c>
      <c r="I10" s="105">
        <f t="shared" ref="I10:I73" si="1">F10+G10+H10</f>
        <v>13974.8</v>
      </c>
    </row>
    <row r="11" spans="1:9" ht="25.5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5931.6</v>
      </c>
      <c r="G11" s="151">
        <f t="shared" ref="G11:H11" si="2">G12+G23+G39+G49</f>
        <v>2853.9</v>
      </c>
      <c r="H11" s="151">
        <f t="shared" si="2"/>
        <v>2893.64</v>
      </c>
      <c r="I11" s="105">
        <f t="shared" si="1"/>
        <v>11679.14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708.9</v>
      </c>
      <c r="G23" s="158">
        <f t="shared" ref="G23:H23" si="8">G24+G26+G28+G30+G32+G34+G36</f>
        <v>177.9</v>
      </c>
      <c r="H23" s="158">
        <f t="shared" si="8"/>
        <v>184.1</v>
      </c>
      <c r="I23" s="105">
        <f t="shared" si="1"/>
        <v>1070.8999999999999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887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888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v>163</v>
      </c>
      <c r="G36" s="113">
        <v>177.9</v>
      </c>
      <c r="H36" s="113">
        <v>184.1</v>
      </c>
      <c r="I36" s="105">
        <f t="shared" si="1"/>
        <v>525</v>
      </c>
    </row>
    <row r="37" spans="1:9" ht="102" outlineLevel="1">
      <c r="A37" s="74" t="s">
        <v>889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v>163</v>
      </c>
      <c r="G37" s="113">
        <v>177.9</v>
      </c>
      <c r="H37" s="113">
        <v>184.1</v>
      </c>
      <c r="I37" s="105">
        <f t="shared" si="1"/>
        <v>525</v>
      </c>
    </row>
    <row r="38" spans="1:9" ht="63.75" outlineLevel="1">
      <c r="A38" s="74" t="s">
        <v>890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418.6</v>
      </c>
      <c r="G39" s="158">
        <f t="shared" ref="G39:H39" si="15">G40+G43+G45+G47</f>
        <v>0</v>
      </c>
      <c r="H39" s="158">
        <f t="shared" si="15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368.6</v>
      </c>
      <c r="G40" s="113">
        <f t="shared" ref="G40:H40" si="16">G41+G42</f>
        <v>0</v>
      </c>
      <c r="H40" s="113">
        <f t="shared" si="16"/>
        <v>0</v>
      </c>
      <c r="I40" s="105">
        <f t="shared" si="1"/>
        <v>368.6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50</v>
      </c>
      <c r="G43" s="113">
        <f t="shared" ref="G43:H43" si="17">G44</f>
        <v>0</v>
      </c>
      <c r="H43" s="113">
        <f t="shared" si="17"/>
        <v>0</v>
      </c>
      <c r="I43" s="105">
        <f t="shared" si="1"/>
        <v>50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18">G46</f>
        <v>0</v>
      </c>
      <c r="H45" s="113">
        <f t="shared" si="18"/>
        <v>0</v>
      </c>
      <c r="I45" s="105">
        <f t="shared" si="1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19">G48</f>
        <v>0</v>
      </c>
      <c r="H47" s="113">
        <f t="shared" si="19"/>
        <v>0</v>
      </c>
      <c r="I47" s="105">
        <f t="shared" si="1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0">G50+G52+G54+G56+G60+G62+G64+G66+G58</f>
        <v>350</v>
      </c>
      <c r="H49" s="158">
        <f t="shared" si="20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1</v>
      </c>
      <c r="G50" s="113">
        <f t="shared" ref="G50:H50" si="21">G51</f>
        <v>0</v>
      </c>
      <c r="H50" s="113">
        <f t="shared" si="21"/>
        <v>0</v>
      </c>
      <c r="I50" s="105">
        <f t="shared" si="1"/>
        <v>1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2">G53</f>
        <v>0</v>
      </c>
      <c r="H52" s="113">
        <f t="shared" si="22"/>
        <v>0</v>
      </c>
      <c r="I52" s="105">
        <f t="shared" si="1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3">G55</f>
        <v>0</v>
      </c>
      <c r="H54" s="113">
        <f t="shared" si="23"/>
        <v>0</v>
      </c>
      <c r="I54" s="105">
        <f t="shared" si="1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20</v>
      </c>
      <c r="G56" s="113">
        <f t="shared" ref="G56:H56" si="24">G57</f>
        <v>0</v>
      </c>
      <c r="H56" s="113">
        <f t="shared" si="24"/>
        <v>0</v>
      </c>
      <c r="I56" s="105">
        <f t="shared" si="1"/>
        <v>20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5">G61</f>
        <v>0</v>
      </c>
      <c r="H60" s="113">
        <f t="shared" si="25"/>
        <v>0</v>
      </c>
      <c r="I60" s="105">
        <f t="shared" si="1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6">G63</f>
        <v>350</v>
      </c>
      <c r="H62" s="113">
        <f t="shared" si="26"/>
        <v>355</v>
      </c>
      <c r="I62" s="105">
        <f t="shared" si="1"/>
        <v>1020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7">G65</f>
        <v>0</v>
      </c>
      <c r="H64" s="113">
        <f t="shared" si="27"/>
        <v>0</v>
      </c>
      <c r="I64" s="105">
        <f t="shared" si="1"/>
        <v>0</v>
      </c>
    </row>
    <row r="65" spans="1:9" ht="51">
      <c r="A65" s="74" t="s">
        <v>893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28">G67</f>
        <v>0</v>
      </c>
      <c r="H66" s="113">
        <f t="shared" si="28"/>
        <v>0</v>
      </c>
      <c r="I66" s="105">
        <f t="shared" si="1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862.2</v>
      </c>
      <c r="G68" s="151">
        <f t="shared" ref="G68:H68" si="29">G69+G77</f>
        <v>0</v>
      </c>
      <c r="H68" s="151">
        <f t="shared" si="29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862.2</v>
      </c>
      <c r="G69" s="158">
        <f t="shared" ref="G69:H69" si="30">G70+G72+G75</f>
        <v>0</v>
      </c>
      <c r="H69" s="158">
        <f t="shared" si="30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862.2</v>
      </c>
      <c r="G70" s="113">
        <f t="shared" ref="G70:H70" si="31">G71</f>
        <v>0</v>
      </c>
      <c r="H70" s="113">
        <f t="shared" si="31"/>
        <v>0</v>
      </c>
      <c r="I70" s="105">
        <f t="shared" si="1"/>
        <v>862.2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0</v>
      </c>
      <c r="G72" s="113">
        <f t="shared" ref="G72:H72" si="32">G73+G74</f>
        <v>0</v>
      </c>
      <c r="H72" s="113">
        <f t="shared" si="32"/>
        <v>0</v>
      </c>
      <c r="I72" s="105">
        <f t="shared" si="1"/>
        <v>0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941</v>
      </c>
      <c r="B74" s="120" t="s">
        <v>766</v>
      </c>
      <c r="C74" s="75" t="s">
        <v>217</v>
      </c>
      <c r="D74" s="75" t="s">
        <v>730</v>
      </c>
      <c r="E74" s="7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3">G76</f>
        <v>0</v>
      </c>
      <c r="H75" s="113">
        <f t="shared" si="33"/>
        <v>0</v>
      </c>
      <c r="I75" s="105">
        <f t="shared" ref="I75:I140" si="34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4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5">G78</f>
        <v>0</v>
      </c>
      <c r="H77" s="158">
        <f t="shared" si="35"/>
        <v>0</v>
      </c>
      <c r="I77" s="105">
        <f t="shared" si="34"/>
        <v>0</v>
      </c>
    </row>
    <row r="78" spans="1:9" ht="25.5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5"/>
        <v>0</v>
      </c>
      <c r="H78" s="113">
        <f t="shared" si="35"/>
        <v>0</v>
      </c>
      <c r="I78" s="105">
        <f t="shared" si="34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4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175.43729000000002</v>
      </c>
      <c r="G80" s="151">
        <f t="shared" ref="G80:H80" si="36">G81+G102</f>
        <v>74.437290000000004</v>
      </c>
      <c r="H80" s="151">
        <f t="shared" si="36"/>
        <v>63.597290000000001</v>
      </c>
      <c r="I80" s="105">
        <f t="shared" si="34"/>
        <v>313.47187000000002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7">G82+G84+G86+G88+G90+G92+G94+G96+G98+G100</f>
        <v>0</v>
      </c>
      <c r="H81" s="158">
        <f t="shared" si="37"/>
        <v>0</v>
      </c>
      <c r="I81" s="105">
        <f t="shared" si="34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38">G83</f>
        <v>0</v>
      </c>
      <c r="H82" s="113">
        <f t="shared" si="38"/>
        <v>0</v>
      </c>
      <c r="I82" s="105">
        <f t="shared" si="34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4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39">G85</f>
        <v>0</v>
      </c>
      <c r="H84" s="113">
        <f t="shared" si="39"/>
        <v>0</v>
      </c>
      <c r="I84" s="105">
        <f t="shared" si="34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4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0">G87</f>
        <v>0</v>
      </c>
      <c r="H86" s="113">
        <f t="shared" si="40"/>
        <v>0</v>
      </c>
      <c r="I86" s="105">
        <f t="shared" si="34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4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1">G89</f>
        <v>0</v>
      </c>
      <c r="H88" s="113">
        <f t="shared" si="41"/>
        <v>0</v>
      </c>
      <c r="I88" s="105">
        <f t="shared" si="34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4"/>
        <v>0</v>
      </c>
    </row>
    <row r="90" spans="1:9" ht="25.5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2">G91</f>
        <v>0</v>
      </c>
      <c r="H90" s="113">
        <f t="shared" si="42"/>
        <v>0</v>
      </c>
      <c r="I90" s="105">
        <f t="shared" si="34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4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3">G93</f>
        <v>0</v>
      </c>
      <c r="H92" s="113">
        <f t="shared" si="43"/>
        <v>0</v>
      </c>
      <c r="I92" s="105">
        <f t="shared" si="34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4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4">G95</f>
        <v>0</v>
      </c>
      <c r="H94" s="113">
        <f t="shared" si="44"/>
        <v>0</v>
      </c>
      <c r="I94" s="105">
        <f t="shared" si="34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4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5">G97</f>
        <v>0</v>
      </c>
      <c r="H96" s="113">
        <f t="shared" si="45"/>
        <v>0</v>
      </c>
      <c r="I96" s="105">
        <f t="shared" si="34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4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6">G99</f>
        <v>0</v>
      </c>
      <c r="H98" s="113">
        <f t="shared" si="46"/>
        <v>0</v>
      </c>
      <c r="I98" s="105">
        <f t="shared" si="34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4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4"/>
        <v>0</v>
      </c>
    </row>
    <row r="101" spans="1:9" ht="63.75" outlineLevel="1">
      <c r="A101" s="223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4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7">G107+G109+G113+G116+G119+G121+G124+G126+G128+G131+G134+G136+G138+G140+G103+G105+G111</f>
        <v>74.437290000000004</v>
      </c>
      <c r="H102" s="158">
        <f t="shared" si="47"/>
        <v>63.597290000000001</v>
      </c>
      <c r="I102" s="105">
        <f t="shared" si="34"/>
        <v>313.47187000000002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4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4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4"/>
        <v>0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4"/>
        <v>0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48">G108</f>
        <v>0</v>
      </c>
      <c r="H107" s="113">
        <f t="shared" si="48"/>
        <v>0</v>
      </c>
      <c r="I107" s="105">
        <f t="shared" si="34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4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0</v>
      </c>
      <c r="G109" s="113">
        <f t="shared" ref="G109:H109" si="49">G110</f>
        <v>0</v>
      </c>
      <c r="H109" s="113">
        <f t="shared" si="49"/>
        <v>0</v>
      </c>
      <c r="I109" s="105">
        <f t="shared" si="34"/>
        <v>0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4"/>
        <v>0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4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4"/>
        <v>0</v>
      </c>
    </row>
    <row r="113" spans="1:9" ht="25.5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0">G114+G115</f>
        <v>0</v>
      </c>
      <c r="H113" s="113">
        <f t="shared" si="50"/>
        <v>0</v>
      </c>
      <c r="I113" s="105">
        <f t="shared" si="34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4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4"/>
        <v>0</v>
      </c>
    </row>
    <row r="116" spans="1:9" ht="25.5" outlineLevel="1">
      <c r="A116" s="88" t="s">
        <v>894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 t="shared" ref="G116:H116" si="51">G117+G118</f>
        <v>0</v>
      </c>
      <c r="H116" s="113">
        <f t="shared" si="51"/>
        <v>0</v>
      </c>
      <c r="I116" s="105">
        <f t="shared" si="34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4"/>
        <v>0</v>
      </c>
    </row>
    <row r="118" spans="1:9" ht="51">
      <c r="A118" s="223" t="s">
        <v>942</v>
      </c>
      <c r="B118" s="120" t="s">
        <v>784</v>
      </c>
      <c r="C118" s="75" t="s">
        <v>217</v>
      </c>
      <c r="D118" s="75" t="s">
        <v>731</v>
      </c>
      <c r="E118" s="7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2">G120</f>
        <v>0</v>
      </c>
      <c r="H119" s="113">
        <f t="shared" si="52"/>
        <v>0</v>
      </c>
      <c r="I119" s="105">
        <f t="shared" si="34"/>
        <v>0</v>
      </c>
    </row>
    <row r="120" spans="1:9" ht="51" outlineLevel="1">
      <c r="A120" s="74" t="s">
        <v>896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4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0</v>
      </c>
      <c r="G121" s="113">
        <f t="shared" ref="G121:H121" si="53">G122+G123</f>
        <v>0</v>
      </c>
      <c r="H121" s="113">
        <f t="shared" si="53"/>
        <v>0</v>
      </c>
      <c r="I121" s="105">
        <f t="shared" si="34"/>
        <v>0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4"/>
        <v>0</v>
      </c>
    </row>
    <row r="123" spans="1:9" ht="63.75" outlineLevel="1">
      <c r="A123" s="223" t="s">
        <v>943</v>
      </c>
      <c r="B123" s="120" t="s">
        <v>786</v>
      </c>
      <c r="C123" s="75" t="s">
        <v>217</v>
      </c>
      <c r="D123" s="75" t="s">
        <v>731</v>
      </c>
      <c r="E123" s="7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4">G125</f>
        <v>0</v>
      </c>
      <c r="H124" s="113">
        <f t="shared" si="54"/>
        <v>0</v>
      </c>
      <c r="I124" s="105">
        <f t="shared" si="34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4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5">G127</f>
        <v>0</v>
      </c>
      <c r="H126" s="113">
        <f t="shared" si="55"/>
        <v>0</v>
      </c>
      <c r="I126" s="105">
        <f t="shared" si="34"/>
        <v>0</v>
      </c>
    </row>
    <row r="127" spans="1:9" ht="51" outlineLevel="1">
      <c r="A127" s="74" t="s">
        <v>897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4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0</v>
      </c>
      <c r="G128" s="113">
        <f t="shared" ref="G128:H128" si="56">G129+G130</f>
        <v>30.6</v>
      </c>
      <c r="H128" s="113">
        <f t="shared" si="56"/>
        <v>19.760000000000002</v>
      </c>
      <c r="I128" s="105">
        <f t="shared" si="34"/>
        <v>50.36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4"/>
        <v>50.36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4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7">G132+G133</f>
        <v>0</v>
      </c>
      <c r="H131" s="113">
        <f t="shared" si="57"/>
        <v>0</v>
      </c>
      <c r="I131" s="105">
        <f t="shared" si="34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4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4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8">G135</f>
        <v>0</v>
      </c>
      <c r="H134" s="113">
        <f t="shared" si="58"/>
        <v>0</v>
      </c>
      <c r="I134" s="105">
        <f t="shared" si="34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4"/>
        <v>0</v>
      </c>
    </row>
    <row r="136" spans="1:9" ht="25.5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175.43729000000002</v>
      </c>
      <c r="G136" s="113">
        <f t="shared" ref="G136:H136" si="59">G137</f>
        <v>43.837290000000003</v>
      </c>
      <c r="H136" s="113">
        <f t="shared" si="59"/>
        <v>43.837290000000003</v>
      </c>
      <c r="I136" s="105">
        <f t="shared" si="34"/>
        <v>263.11187000000001</v>
      </c>
    </row>
    <row r="137" spans="1:9" ht="38.25" outlineLevel="1">
      <c r="A137" s="74" t="s">
        <v>898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4"/>
        <v>263.11187000000001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0">G139</f>
        <v>0</v>
      </c>
      <c r="H138" s="113">
        <f t="shared" si="60"/>
        <v>0</v>
      </c>
      <c r="I138" s="105">
        <f t="shared" si="34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4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1">G141</f>
        <v>0</v>
      </c>
      <c r="H140" s="113">
        <f t="shared" si="61"/>
        <v>0</v>
      </c>
      <c r="I140" s="105">
        <f t="shared" si="34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1"/>
        <v>0</v>
      </c>
      <c r="H141" s="113">
        <f t="shared" si="61"/>
        <v>0</v>
      </c>
      <c r="I141" s="105">
        <f t="shared" ref="I141:I166" si="62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2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907</v>
      </c>
      <c r="G143" s="151">
        <f t="shared" ref="G143:H143" si="63">G144+G154</f>
        <v>0</v>
      </c>
      <c r="H143" s="151">
        <f t="shared" si="63"/>
        <v>0</v>
      </c>
      <c r="I143" s="105">
        <f t="shared" si="62"/>
        <v>907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907</v>
      </c>
      <c r="G144" s="158">
        <f t="shared" ref="G144:H144" si="64">G145+G149+G152</f>
        <v>0</v>
      </c>
      <c r="H144" s="158">
        <f t="shared" si="64"/>
        <v>0</v>
      </c>
      <c r="I144" s="105">
        <f t="shared" si="62"/>
        <v>907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907</v>
      </c>
      <c r="G145" s="113">
        <f t="shared" ref="G145:H145" si="65">G146+G147+G148</f>
        <v>0</v>
      </c>
      <c r="H145" s="113">
        <f t="shared" si="65"/>
        <v>0</v>
      </c>
      <c r="I145" s="105">
        <f t="shared" si="62"/>
        <v>907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2"/>
        <v>260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2"/>
        <v>647</v>
      </c>
    </row>
    <row r="148" spans="1:9" ht="38.25" outlineLevel="1">
      <c r="A148" s="74" t="s">
        <v>899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2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2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2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2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2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2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0</v>
      </c>
      <c r="G154" s="158">
        <f t="shared" ref="G154:H154" si="66">G155+G157+G159</f>
        <v>0</v>
      </c>
      <c r="H154" s="158">
        <f t="shared" si="66"/>
        <v>0</v>
      </c>
      <c r="I154" s="105">
        <f t="shared" si="62"/>
        <v>0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2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2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2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2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2"/>
        <v>0</v>
      </c>
    </row>
    <row r="160" spans="1:9" ht="63.75">
      <c r="A160" s="74" t="s">
        <v>900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2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2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2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2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2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2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2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7" t="s">
        <v>901</v>
      </c>
      <c r="B4" s="297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8" t="s">
        <v>724</v>
      </c>
      <c r="H1" s="268"/>
    </row>
    <row r="2" spans="1:8" ht="93.6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8" ht="20.45" customHeight="1">
      <c r="G3" s="268" t="str">
        <f>Ведомственная!H3</f>
        <v>от "___" декабря 2024 года № _____</v>
      </c>
      <c r="H3" s="268"/>
    </row>
    <row r="4" spans="1:8" ht="58.15" customHeight="1">
      <c r="A4" s="298" t="s">
        <v>902</v>
      </c>
      <c r="B4" s="298"/>
      <c r="C4" s="298"/>
      <c r="D4" s="298"/>
      <c r="E4" s="298"/>
      <c r="F4" s="298"/>
      <c r="G4" s="298"/>
      <c r="H4" s="298"/>
    </row>
    <row r="5" spans="1:8" ht="15" customHeight="1">
      <c r="A5" s="299" t="s">
        <v>645</v>
      </c>
      <c r="B5" s="299"/>
      <c r="C5" s="299"/>
      <c r="D5" s="299"/>
      <c r="E5" s="299"/>
      <c r="F5" s="299"/>
      <c r="G5" s="299"/>
      <c r="H5" s="299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903</v>
      </c>
      <c r="B4" s="302"/>
      <c r="C4" s="302"/>
      <c r="D4" s="302"/>
      <c r="E4" s="302"/>
      <c r="F4" s="302"/>
      <c r="G4" s="302"/>
      <c r="H4" s="302"/>
    </row>
    <row r="7" spans="1:8">
      <c r="A7" s="301" t="s">
        <v>599</v>
      </c>
      <c r="B7" s="301" t="s">
        <v>600</v>
      </c>
      <c r="C7" s="301" t="s">
        <v>361</v>
      </c>
      <c r="D7" s="301"/>
      <c r="E7" s="301" t="s">
        <v>468</v>
      </c>
      <c r="F7" s="301"/>
      <c r="G7" s="301" t="s">
        <v>819</v>
      </c>
      <c r="H7" s="301"/>
    </row>
    <row r="8" spans="1:8" ht="25.5">
      <c r="A8" s="301"/>
      <c r="B8" s="301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0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0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0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0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0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0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0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0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0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0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0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0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0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0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2024-12-19T11:08:09Z</cp:lastPrinted>
  <dcterms:created xsi:type="dcterms:W3CDTF">2023-09-11T19:44:40Z</dcterms:created>
  <dcterms:modified xsi:type="dcterms:W3CDTF">2024-12-19T11:08:13Z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