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4" activeTab="4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Функциональная!$A$1:$H$251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"/>
  <c r="G10"/>
  <c r="F10"/>
  <c r="K17" i="2" l="1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G3" i="9"/>
  <c r="G2"/>
  <c r="D3" i="7"/>
  <c r="D2"/>
  <c r="G3" i="5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D9" s="1"/>
  <c r="E27" i="6" s="1"/>
  <c r="E26" s="1"/>
  <c r="E25" s="1"/>
  <c r="E24" s="1"/>
  <c r="C37" i="7"/>
  <c r="C9" s="1"/>
  <c r="F96" i="5"/>
  <c r="I96" s="1"/>
  <c r="F28" i="7"/>
  <c r="F49"/>
  <c r="E9"/>
  <c r="F27" i="6" s="1"/>
  <c r="F26" s="1"/>
  <c r="F25" s="1"/>
  <c r="F24" s="1"/>
  <c r="G15"/>
  <c r="G10"/>
  <c r="G16"/>
  <c r="D32"/>
  <c r="G33"/>
  <c r="C36" i="7" l="1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D27" i="6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63" i="3" l="1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8"/>
  <c r="G57" s="1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I10"/>
  <c r="G169"/>
  <c r="G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J168" i="3"/>
  <c r="H144" i="4"/>
  <c r="G149"/>
  <c r="H149"/>
  <c r="H49" i="5"/>
  <c r="J36" i="11" s="1"/>
  <c r="K36" s="1"/>
  <c r="H114" i="4"/>
  <c r="G114"/>
  <c r="G109"/>
  <c r="J320" i="2"/>
  <c r="K241"/>
  <c r="J241" s="1"/>
  <c r="J129" i="3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48"/>
  <c r="F78" i="4"/>
  <c r="H22"/>
  <c r="H16" i="5"/>
  <c r="H15" s="1"/>
  <c r="H23" i="4"/>
  <c r="H159" i="5"/>
  <c r="G37"/>
  <c r="G36" s="1"/>
  <c r="G23" s="1"/>
  <c r="I26" i="11" s="1"/>
  <c r="H120" i="4"/>
  <c r="G221"/>
  <c r="G69" i="5"/>
  <c r="I46" i="11" s="1"/>
  <c r="H37" i="5"/>
  <c r="H36" s="1"/>
  <c r="H23" s="1"/>
  <c r="J26" i="11" s="1"/>
  <c r="H77" i="4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F31" i="6"/>
  <c r="H249" i="3"/>
  <c r="E31" i="6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I58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32" i="5"/>
  <c r="I32" s="1"/>
  <c r="F149" i="4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28" i="5" l="1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G21"/>
  <c r="J238" i="3"/>
  <c r="H143" i="5"/>
  <c r="H15" i="4"/>
  <c r="G76" i="12"/>
  <c r="H87" i="4"/>
  <c r="J34" i="3"/>
  <c r="H41" i="4"/>
  <c r="F35"/>
  <c r="I35" s="1"/>
  <c r="G143" i="5"/>
  <c r="H219" i="4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H14"/>
  <c r="G126"/>
  <c r="H62"/>
  <c r="H63"/>
  <c r="H126"/>
  <c r="G81"/>
  <c r="G92"/>
  <c r="G93"/>
  <c r="G183"/>
  <c r="G184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F185" i="4"/>
  <c r="I185" s="1"/>
  <c r="F64"/>
  <c r="I64" s="1"/>
  <c r="F197"/>
  <c r="I56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0" i="5"/>
  <c r="G9" s="1"/>
  <c r="G13" i="4"/>
  <c r="G212"/>
  <c r="G211"/>
  <c r="G225"/>
  <c r="G224"/>
  <c r="G80"/>
  <c r="H212"/>
  <c r="H10" i="5"/>
  <c r="H9" s="1"/>
  <c r="H13" i="4"/>
  <c r="G19"/>
  <c r="H12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H24"/>
  <c r="H21" s="1"/>
  <c r="H23" i="11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I55" i="4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12"/>
  <c r="G194"/>
  <c r="G195"/>
  <c r="G18"/>
  <c r="H66" i="11" l="1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I54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F10" i="5"/>
  <c r="I10" s="1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I53" i="4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1" i="6"/>
  <c r="D30" s="1"/>
  <c r="G30" s="1"/>
  <c r="F116" i="4"/>
  <c r="I116" s="1"/>
  <c r="E61" i="12"/>
  <c r="E51"/>
  <c r="E71"/>
  <c r="H166" i="5"/>
  <c r="G249" i="4"/>
  <c r="K9" i="12"/>
  <c r="E11"/>
  <c r="F6"/>
  <c r="K6"/>
  <c r="E16"/>
  <c r="H9" l="1"/>
  <c r="E9" s="1"/>
  <c r="G31" i="6"/>
  <c r="D29"/>
  <c r="D28" s="1"/>
  <c r="I10" i="4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<sst xmlns="http://schemas.openxmlformats.org/spreadsheetml/2006/main" count="6700" uniqueCount="950">
  <si>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</si>
  <si>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</si>
  <si>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</si>
  <si>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</si>
  <si>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</si>
  <si>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</si>
  <si>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</si>
  <si>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</si>
  <si>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</si>
  <si>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</si>
  <si>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</si>
  <si>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</si>
  <si>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</si>
  <si>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</si>
  <si>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</si>
  <si>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</si>
  <si>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</si>
  <si>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</si>
  <si>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</si>
  <si>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</si>
  <si>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</si>
  <si>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</si>
  <si>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</si>
  <si>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</si>
  <si>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</si>
  <si>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</si>
  <si>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</si>
  <si>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</si>
  <si>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</si>
  <si>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</si>
  <si>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</si>
  <si>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</si>
  <si>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</si>
  <si>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</si>
  <si>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</si>
  <si>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</si>
  <si>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</si>
  <si>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</si>
  <si>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</si>
  <si>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</si>
  <si>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</si>
  <si>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</si>
  <si>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</si>
  <si>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</si>
  <si>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</si>
  <si>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</si>
  <si>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</si>
  <si>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</si>
  <si>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</si>
  <si>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</si>
  <si>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</si>
  <si>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</si>
  <si>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</si>
  <si>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</si>
  <si>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</si>
  <si>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</si>
  <si>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</si>
  <si>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</si>
  <si>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</si>
  <si>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</si>
  <si>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</si>
  <si>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</si>
  <si>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</si>
  <si>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</si>
  <si>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</si>
  <si>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</si>
  <si>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</si>
  <si>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</si>
  <si>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</si>
  <si>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</si>
  <si>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</si>
  <si>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</si>
  <si>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</si>
  <si>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</si>
  <si>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</si>
  <si>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</si>
  <si>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</si>
  <si>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</si>
  <si>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</si>
  <si>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</si>
  <si>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</si>
  <si>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</si>
  <si>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</si>
  <si>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</si>
  <si>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</si>
  <si>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</si>
  <si>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</si>
  <si>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</si>
  <si>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</si>
  <si>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</si>
  <si>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</si>
  <si>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</si>
  <si>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</si>
  <si>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</si>
  <si>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</si>
  <si>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</si>
  <si>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</si>
  <si>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</si>
  <si>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</si>
  <si>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</si>
  <si>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</si>
  <si>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</si>
  <si>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</si>
  <si>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</si>
  <si>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</si>
  <si>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</si>
  <si>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</si>
  <si>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</si>
  <si>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</si>
  <si>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</si>
  <si>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</si>
  <si>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</si>
  <si>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</si>
  <si>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</si>
  <si>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</si>
  <si>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</si>
  <si>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</si>
  <si>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</si>
  <si>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</si>
  <si>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</si>
  <si>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</si>
  <si>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</si>
  <si>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</si>
  <si>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</si>
  <si>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</si>
  <si>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</si>
  <si>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</si>
  <si>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</si>
  <si>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</si>
  <si>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</si>
  <si>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</si>
  <si>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</si>
  <si>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</si>
  <si>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</si>
  <si>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</si>
  <si>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</si>
  <si>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</si>
  <si>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</si>
  <si>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</si>
  <si>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</si>
  <si>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</si>
  <si>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</si>
  <si>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</si>
  <si>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</si>
  <si>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</si>
  <si>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</si>
  <si>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</si>
  <si>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</si>
  <si>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</si>
  <si>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</si>
  <si>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</si>
  <si>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</si>
  <si>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</si>
  <si>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</si>
  <si>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</si>
  <si>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</si>
  <si>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</si>
  <si>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</si>
  <si>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</si>
  <si>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</si>
  <si>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</si>
  <si>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</si>
  <si>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</si>
  <si>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</si>
  <si>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</si>
  <si>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</si>
  <si>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</si>
  <si>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</si>
  <si>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</si>
  <si>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</si>
  <si>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</si>
  <si>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</si>
  <si>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</si>
  <si>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</si>
  <si>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</si>
  <si>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</si>
  <si>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</si>
  <si>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</si>
  <si>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</si>
  <si>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</si>
  <si>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</si>
  <si>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</si>
  <si>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</si>
  <si>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</si>
  <si>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</si>
  <si>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</si>
  <si>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</si>
  <si>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</si>
  <si>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</si>
  <si>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</si>
  <si>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</si>
  <si>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</si>
  <si>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</si>
  <si>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</si>
  <si>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</si>
  <si>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</si>
  <si>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</si>
  <si>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</si>
  <si>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</si>
  <si>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</si>
  <si>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</si>
  <si>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</si>
  <si>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</si>
  <si>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</si>
  <si>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</si>
  <si>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</si>
  <si>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</si>
  <si>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</si>
  <si>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</si>
  <si>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</si>
  <si>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</si>
  <si>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</si>
  <si>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</si>
  <si>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</si>
  <si>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</si>
  <si>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</si>
  <si>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</si>
  <si>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</si>
  <si>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</si>
  <si>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</si>
  <si>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</si>
  <si>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</si>
  <si>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</si>
  <si>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</si>
  <si>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</si>
  <si>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</si>
  <si>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</si>
  <si>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</si>
  <si>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</si>
  <si>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</si>
  <si>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</si>
  <si>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</si>
  <si>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</si>
  <si>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</si>
  <si>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</si>
  <si>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</si>
  <si>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</si>
  <si>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</si>
  <si>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</si>
  <si>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</si>
  <si>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</si>
  <si>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</si>
  <si>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</si>
  <si>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</si>
  <si>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</si>
  <si>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</si>
  <si>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</si>
  <si>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</si>
  <si>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</si>
  <si>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</si>
  <si>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</si>
  <si>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</si>
  <si>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</si>
  <si>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</si>
  <si>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</si>
  <si>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</si>
  <si>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</si>
  <si>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</si>
  <si>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</si>
  <si>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</si>
  <si>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</si>
  <si>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</si>
  <si>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</si>
  <si>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</si>
  <si>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</si>
  <si>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</si>
  <si>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</si>
  <si>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</si>
  <si>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</si>
  <si>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</si>
  <si>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</si>
  <si>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</si>
  <si>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</si>
  <si>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</si>
  <si>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</si>
  <si>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</si>
  <si>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</si>
  <si>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</si>
  <si>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</si>
  <si>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</si>
  <si>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</si>
  <si>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</si>
  <si>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</si>
  <si>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</si>
  <si>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</si>
  <si>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</si>
  <si>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</si>
  <si>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</si>
  <si>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</si>
  <si>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</si>
  <si>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</si>
  <si>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</si>
  <si>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</si>
  <si>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</si>
  <si>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</si>
  <si>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</si>
  <si>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</si>
  <si>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</si>
  <si>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</si>
  <si>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</si>
  <si>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</si>
  <si>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</si>
  <si>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</si>
  <si>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</si>
  <si>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</si>
  <si>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</si>
  <si>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</si>
  <si>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</si>
  <si>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</si>
  <si>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</si>
  <si>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</si>
  <si>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</si>
  <si>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</si>
  <si>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</si>
  <si>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</si>
  <si>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</si>
  <si>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</si>
  <si>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</si>
  <si>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</si>
  <si>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</si>
  <si>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</si>
  <si>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</si>
  <si>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</si>
  <si>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</si>
  <si>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</si>
  <si>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</si>
  <si>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</si>
  <si>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</si>
  <si>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</si>
  <si>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</si>
  <si>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</si>
  <si>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</si>
  <si>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</si>
  <si>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</si>
  <si>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</si>
  <si>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</si>
  <si>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</si>
  <si>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</si>
  <si>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</si>
  <si>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</si>
  <si>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</si>
  <si>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</si>
  <si>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</si>
  <si>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</si>
  <si>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</si>
  <si>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</si>
  <si>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</si>
  <si>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</si>
  <si>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</si>
  <si>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</si>
  <si>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</si>
  <si>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</si>
  <si>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</si>
  <si>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</si>
  <si>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</si>
  <si>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</si>
  <si>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</si>
  <si>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</si>
  <si>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</si>
  <si>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</si>
  <si>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</si>
  <si>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</si>
  <si>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</si>
  <si>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</si>
  <si>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</si>
  <si>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</si>
  <si>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</si>
  <si>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</si>
  <si>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</si>
  <si>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</si>
  <si>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</si>
  <si>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</si>
  <si>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</si>
  <si>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</si>
  <si>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</si>
  <si>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</si>
  <si>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</si>
  <si>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</si>
  <si>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</si>
  <si>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</si>
  <si>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</si>
  <si>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</si>
  <si>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</si>
  <si>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</si>
  <si>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</si>
  <si>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</si>
  <si>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</si>
  <si>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</si>
  <si>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</si>
  <si>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</si>
  <si>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</si>
  <si>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</si>
  <si>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</si>
  <si>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</si>
  <si>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</si>
  <si>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</si>
  <si>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</si>
  <si>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</si>
  <si>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</si>
  <si>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</si>
  <si>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</si>
  <si>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</si>
  <si>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</si>
  <si>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</si>
  <si>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</si>
  <si>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</si>
  <si>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</si>
  <si>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</si>
  <si>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</si>
  <si>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</si>
  <si>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</si>
  <si>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</si>
  <si>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</si>
  <si>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</si>
  <si>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</si>
  <si>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</si>
  <si>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</si>
  <si>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</si>
  <si>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</si>
  <si>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</si>
  <si>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</si>
  <si>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</si>
  <si>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</si>
  <si>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</si>
  <si>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</si>
  <si>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</si>
  <si>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</si>
  <si>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</si>
  <si>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</si>
  <si>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</si>
  <si>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</si>
  <si>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</si>
  <si>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</si>
  <si>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</si>
  <si>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</si>
  <si>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</si>
  <si>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</si>
  <si>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</si>
  <si>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</si>
  <si>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</si>
  <si>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</si>
  <si>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</si>
  <si>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</si>
  <si>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</si>
  <si>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</si>
  <si>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</si>
  <si>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</si>
  <si>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</si>
  <si>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</si>
  <si>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</si>
  <si>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</si>
  <si>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</si>
  <si>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</si>
  <si>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</si>
  <si>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</si>
  <si>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</si>
  <si>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</si>
  <si>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</si>
  <si>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</si>
  <si>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</si>
  <si>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</si>
  <si>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</si>
  <si>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</si>
  <si>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</si>
  <si>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</si>
  <si>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</si>
  <si>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</si>
  <si>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</si>
  <si>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</si>
  <si>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</si>
  <si>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</si>
  <si>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</si>
  <si>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</si>
  <si>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</si>
  <si>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</si>
  <si>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</si>
  <si>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</si>
  <si>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</si>
  <si>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</si>
  <si>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</si>
  <si>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</si>
  <si>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</si>
  <si>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</si>
  <si>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</si>
  <si>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</si>
  <si>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</si>
  <si>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</si>
  <si>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</si>
  <si>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</si>
  <si>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</si>
  <si>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</si>
  <si>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</si>
  <si>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</si>
  <si>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</si>
  <si>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</si>
  <si>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</si>
  <si>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</si>
  <si>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</si>
  <si>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</si>
  <si>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</si>
  <si>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</si>
  <si>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</si>
  <si>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</si>
  <si>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</si>
  <si>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</si>
  <si>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</si>
  <si>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</si>
  <si>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</si>
  <si>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</si>
  <si>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</si>
  <si>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</si>
  <si>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</si>
  <si>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</si>
  <si>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</si>
  <si>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</si>
  <si>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</si>
  <si>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</si>
  <si>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</si>
  <si>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</si>
  <si>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</si>
  <si>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</si>
  <si>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</si>
  <si>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</si>
  <si>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</si>
  <si>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</si>
  <si>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</si>
  <si>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</si>
  <si>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</si>
  <si>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</si>
  <si>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</si>
  <si>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</si>
  <si>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</si>
  <si>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</si>
  <si>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</si>
  <si>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</si>
  <si>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</si>
  <si>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</si>
  <si>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</si>
  <si>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</si>
  <si>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</si>
  <si>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</si>
  <si>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</si>
  <si>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</si>
  <si>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</si>
  <si>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</si>
  <si>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</si>
  <si>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</si>
  <si>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</si>
  <si>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</si>
  <si>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</si>
  <si>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</si>
  <si>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</si>
  <si>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</si>
  <si>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</si>
  <si>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</si>
  <si>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</si>
  <si>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</si>
  <si>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</si>
  <si>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</si>
  <si>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</si>
  <si>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</si>
  <si>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</si>
  <si>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</si>
  <si>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</si>
  <si>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</si>
  <si>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</si>
  <si>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</si>
  <si>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</si>
  <si>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</si>
  <si>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</si>
  <si>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</si>
  <si>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</si>
  <si>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</si>
  <si>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</si>
  <si>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</si>
  <si>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</si>
  <si>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</si>
  <si>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</si>
  <si>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</si>
  <si>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</si>
  <si>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</si>
  <si>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</si>
  <si>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</si>
  <si>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</si>
  <si>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</si>
  <si>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</si>
  <si>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</si>
  <si>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</si>
  <si>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</si>
  <si>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</si>
  <si>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</si>
  <si>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</si>
  <si>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</si>
  <si>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</si>
  <si>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</si>
  <si>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</si>
  <si>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</si>
  <si>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</si>
  <si>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</si>
  <si>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</si>
  <si>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</si>
  <si>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</si>
  <si>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</si>
  <si>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</si>
  <si>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</si>
  <si>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</si>
  <si>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</si>
  <si>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</si>
  <si>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</si>
  <si>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</si>
  <si>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</si>
  <si>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</si>
  <si>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</si>
  <si>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</si>
  <si>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</si>
  <si>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</si>
  <si>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</si>
  <si>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</si>
  <si>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</si>
  <si>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</si>
  <si>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</si>
  <si>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</si>
  <si>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</si>
  <si>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</si>
  <si>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</si>
  <si>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</si>
  <si>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</si>
  <si>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</si>
  <si>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</si>
  <si>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</si>
  <si>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</si>
  <si>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</si>
  <si>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</si>
  <si>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</si>
  <si>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</si>
  <si>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</si>
  <si>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</si>
  <si>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</si>
  <si>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</si>
  <si>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</si>
  <si>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</si>
  <si>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</si>
  <si>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</si>
  <si>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</si>
  <si>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</si>
  <si>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</si>
  <si>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</si>
  <si>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</si>
  <si>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</si>
  <si>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</si>
  <si>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</si>
  <si>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</si>
  <si>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</si>
  <si>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</si>
  <si>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</si>
  <si>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</si>
  <si>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</si>
  <si>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</si>
  <si>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</si>
  <si>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</si>
  <si>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</si>
  <si>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</si>
  <si>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</si>
  <si>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</si>
  <si>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</si>
  <si>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</si>
  <si>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</si>
  <si>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</si>
  <si>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</si>
  <si>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</si>
  <si>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</si>
  <si>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</si>
  <si>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</si>
  <si>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</si>
  <si>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</si>
  <si>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</si>
  <si>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</si>
  <si>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</si>
  <si>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</si>
  <si>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</si>
  <si>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</si>
  <si>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</si>
  <si>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</si>
  <si>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</si>
  <si>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</si>
  <si>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</si>
  <si>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</si>
  <si>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</si>
  <si>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</si>
  <si>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</si>
  <si>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</si>
  <si>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</si>
  <si>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</si>
  <si>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</si>
  <si>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</si>
  <si>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</si>
  <si>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</si>
  <si>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</si>
  <si>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</si>
  <si>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</si>
  <si>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</si>
  <si>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</si>
  <si>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</si>
  <si>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</si>
  <si>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</si>
  <si>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</si>
  <si>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</si>
  <si>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</si>
  <si>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</si>
  <si>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</si>
  <si>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</si>
  <si>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</si>
  <si>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</si>
  <si>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</si>
  <si>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</si>
  <si>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</si>
  <si>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</si>
  <si>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</si>
  <si>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</si>
  <si>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</si>
  <si>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</si>
  <si>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</si>
  <si>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</si>
  <si>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</si>
  <si>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</si>
  <si>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</si>
  <si>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</si>
  <si>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</si>
  <si>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</si>
  <si>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</si>
  <si>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</si>
  <si>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</si>
  <si>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</si>
  <si>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</si>
  <si>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</si>
  <si>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</si>
  <si>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</si>
  <si>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</si>
  <si>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</si>
  <si>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</si>
  <si>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</si>
  <si>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</si>
  <si>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</si>
  <si>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</si>
  <si>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</si>
  <si>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</si>
  <si>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</si>
  <si>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</si>
  <si>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</si>
  <si>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</si>
  <si>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</si>
  <si>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</si>
  <si>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</si>
  <si>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</si>
  <si>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</si>
  <si>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</si>
  <si>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</si>
  <si>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</si>
  <si>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</si>
  <si>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</si>
  <si>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</si>
  <si>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</si>
  <si>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</si>
  <si>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</si>
  <si>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</si>
  <si>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</si>
  <si>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</si>
  <si>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</si>
  <si>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</si>
  <si>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</si>
  <si>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</si>
  <si>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</si>
  <si>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</si>
  <si>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</si>
  <si>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</si>
  <si>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</si>
  <si>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</si>
  <si>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</si>
  <si>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</si>
  <si>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</si>
  <si>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</si>
  <si>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</si>
  <si>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</si>
  <si>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</si>
  <si>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</si>
  <si>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</si>
  <si>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</si>
  <si>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</si>
  <si>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</si>
  <si>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</si>
  <si>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</si>
  <si>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</si>
  <si>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</si>
  <si>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</si>
  <si>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</si>
  <si>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</si>
  <si>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</si>
  <si>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</si>
  <si>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</si>
  <si>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</si>
  <si>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</si>
  <si>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</si>
  <si>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</si>
  <si>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</si>
  <si>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</si>
  <si>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</si>
  <si>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</si>
  <si>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</si>
  <si>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</si>
  <si>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</si>
  <si>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</si>
  <si>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</si>
  <si>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</si>
  <si>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</si>
  <si>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</si>
  <si>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</si>
  <si>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</si>
  <si>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</si>
  <si>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</si>
  <si>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</si>
  <si>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</si>
  <si>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</si>
  <si>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</si>
  <si>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</si>
  <si>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</si>
  <si>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</si>
  <si>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</si>
  <si>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</si>
  <si>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</si>
  <si>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</si>
  <si>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</si>
  <si>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</si>
  <si>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</si>
  <si>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</si>
  <si>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</si>
  <si>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</si>
  <si>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</si>
  <si>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</si>
  <si>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</si>
  <si>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</si>
  <si>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</si>
  <si>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</si>
  <si>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</si>
  <si>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</si>
  <si>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</si>
  <si>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</si>
  <si>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</si>
  <si>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</si>
  <si>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</si>
  <si>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</si>
  <si>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</si>
  <si>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</si>
  <si>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</si>
  <si>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</si>
  <si>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</si>
  <si>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</si>
  <si>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</si>
  <si>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</si>
  <si>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</si>
  <si>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</si>
  <si>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</si>
  <si>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</si>
  <si>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</si>
  <si>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</si>
  <si>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</si>
  <si>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</si>
  <si>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</si>
  <si>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</si>
  <si>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</si>
  <si>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</si>
  <si>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</si>
  <si>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</si>
  <si>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</si>
  <si>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</si>
  <si>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</si>
  <si>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</si>
  <si>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</si>
  <si>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</si>
  <si>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</si>
  <si>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</si>
  <si>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</si>
  <si>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</si>
  <si>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</si>
  <si>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</si>
  <si>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</si>
  <si>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</si>
  <si>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</si>
  <si>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</si>
  <si>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</si>
  <si>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</si>
  <si>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</si>
  <si>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</si>
  <si>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</si>
  <si>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</si>
  <si>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</si>
  <si>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</si>
  <si>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</si>
  <si>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</si>
  <si>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</si>
  <si>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</si>
  <si>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</si>
  <si>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</si>
  <si>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</si>
  <si>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</si>
  <si>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</si>
  <si>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</si>
  <si>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</si>
  <si>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</si>
  <si>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</si>
  <si>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</si>
  <si>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</si>
  <si>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</si>
  <si>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</si>
  <si>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</si>
  <si>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</si>
  <si>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</si>
  <si>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</si>
  <si>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</si>
  <si>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</si>
  <si>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</si>
  <si>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</si>
  <si>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</si>
  <si>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</si>
  <si>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</si>
  <si>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</si>
  <si>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</si>
  <si>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</si>
  <si>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</si>
  <si>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</si>
  <si>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</si>
  <si>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</si>
  <si>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</si>
  <si>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</si>
  <si>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</si>
  <si>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</si>
  <si>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</si>
  <si>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</si>
  <si>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</si>
  <si>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</si>
  <si>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</si>
  <si>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</si>
  <si>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</si>
  <si>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</si>
  <si>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</si>
  <si>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</si>
  <si>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</si>
  <si>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t>
  </si>
  <si>
    <t xml:space="preserve">Распределение бюджетных ассигнований по разделам, подразделам, целевым статьям (муниципальным  
программам Кочетовского сельского поселения поселения), группам видов расходов классификации расходов местного бюджета на 2025 год и плановый период 2026 и 2027 годов
</t>
  </si>
  <si>
    <t>Приложение 4</t>
  </si>
  <si>
    <t>от "24" декабря 2024 года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</si>
</sst>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0" fontId="17" fillId="10" borderId="0" xfId="0" applyFont="1" applyFill="1" applyAlignment="1" applyProtection="1">
      <alignment horizontal="center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8" t="s">
        <v>717</v>
      </c>
      <c r="F1" s="268"/>
    </row>
    <row r="2" spans="1:12" ht="93.6" customHeight="1">
      <c r="E2" s="269" t="s">
        <v>809</v>
      </c>
      <c r="F2" s="269"/>
    </row>
    <row r="3" spans="1:12" ht="15.6" customHeight="1">
      <c r="E3" s="268" t="s">
        <v>810</v>
      </c>
      <c r="F3" s="268"/>
    </row>
    <row r="4" spans="1:12" ht="49.9" customHeight="1">
      <c r="A4" s="267" t="s">
        <v>808</v>
      </c>
      <c r="B4" s="267"/>
      <c r="C4" s="267"/>
      <c r="D4" s="267"/>
      <c r="E4" s="267"/>
      <c r="F4" s="267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6" t="s">
        <v>359</v>
      </c>
      <c r="F6" s="266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818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0</v>
      </c>
      <c r="E9" s="69">
        <f>+E10+E15+E23+E32</f>
        <v>0</v>
      </c>
      <c r="F9" s="69">
        <f>+F10+F15+F23+F32</f>
        <v>3.7289999999757129E-2</v>
      </c>
      <c r="G9" s="70">
        <f>D9+E9+F9</f>
        <v>3.7289999999757129E-2</v>
      </c>
    </row>
    <row r="10" spans="1:12" ht="25.5">
      <c r="A10" s="265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5"/>
      <c r="B11" s="74" t="s">
        <v>811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5"/>
      <c r="B12" s="74" t="s">
        <v>812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5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5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5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5"/>
      <c r="B16" s="74" t="s">
        <v>622</v>
      </c>
      <c r="C16" s="75" t="s">
        <v>813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5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5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5"/>
      <c r="B19" s="74" t="s">
        <v>814</v>
      </c>
      <c r="C19" s="75" t="s">
        <v>815</v>
      </c>
      <c r="D19" s="77"/>
      <c r="E19" s="77"/>
      <c r="F19" s="77"/>
      <c r="G19" s="70"/>
    </row>
    <row r="20" spans="1:7" ht="38.25">
      <c r="A20" s="265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5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816</v>
      </c>
      <c r="C22" s="75" t="s">
        <v>817</v>
      </c>
      <c r="D22" s="77"/>
      <c r="E22" s="77"/>
      <c r="F22" s="77"/>
      <c r="G22" s="70"/>
    </row>
    <row r="23" spans="1:7" ht="25.5">
      <c r="A23" s="265">
        <v>3</v>
      </c>
      <c r="B23" s="71" t="s">
        <v>618</v>
      </c>
      <c r="C23" s="72" t="s">
        <v>481</v>
      </c>
      <c r="D23" s="73">
        <f>D24+D28</f>
        <v>0</v>
      </c>
      <c r="E23" s="73">
        <f t="shared" ref="E23:F23" si="8">E24+E28</f>
        <v>0</v>
      </c>
      <c r="F23" s="73">
        <f t="shared" si="8"/>
        <v>3.7289999999757129E-2</v>
      </c>
      <c r="G23" s="70">
        <f t="shared" si="1"/>
        <v>3.7289999999757129E-2</v>
      </c>
    </row>
    <row r="24" spans="1:7">
      <c r="A24" s="265"/>
      <c r="B24" s="74" t="s">
        <v>482</v>
      </c>
      <c r="C24" s="75" t="s">
        <v>483</v>
      </c>
      <c r="D24" s="76">
        <f>D25</f>
        <v>-7869.4372899999998</v>
      </c>
      <c r="E24" s="76">
        <f t="shared" ref="E24:F26" si="9">E25</f>
        <v>-2991.1372899999997</v>
      </c>
      <c r="F24" s="76">
        <f t="shared" si="9"/>
        <v>-3094.3</v>
      </c>
      <c r="G24" s="70">
        <f t="shared" si="1"/>
        <v>-13954.87458</v>
      </c>
    </row>
    <row r="25" spans="1:7">
      <c r="A25" s="265"/>
      <c r="B25" s="78" t="s">
        <v>616</v>
      </c>
      <c r="C25" s="75" t="s">
        <v>612</v>
      </c>
      <c r="D25" s="76">
        <f>D26</f>
        <v>-7869.4372899999998</v>
      </c>
      <c r="E25" s="76">
        <f t="shared" si="9"/>
        <v>-2991.1372899999997</v>
      </c>
      <c r="F25" s="76">
        <f t="shared" si="9"/>
        <v>-3094.3</v>
      </c>
      <c r="G25" s="70">
        <f t="shared" si="1"/>
        <v>-13954.87458</v>
      </c>
    </row>
    <row r="26" spans="1:7">
      <c r="A26" s="265"/>
      <c r="B26" s="78" t="s">
        <v>615</v>
      </c>
      <c r="C26" s="75" t="s">
        <v>610</v>
      </c>
      <c r="D26" s="76">
        <f>D27</f>
        <v>-7869.4372899999998</v>
      </c>
      <c r="E26" s="76">
        <f t="shared" si="9"/>
        <v>-2991.1372899999997</v>
      </c>
      <c r="F26" s="76">
        <f t="shared" si="9"/>
        <v>-3094.3</v>
      </c>
      <c r="G26" s="70">
        <f t="shared" si="1"/>
        <v>-13954.87458</v>
      </c>
    </row>
    <row r="27" spans="1:7" ht="25.5">
      <c r="A27" s="265"/>
      <c r="B27" s="74" t="s">
        <v>617</v>
      </c>
      <c r="C27" s="75" t="s">
        <v>484</v>
      </c>
      <c r="D27" s="76">
        <f>-(Доходы!C9+Источники!D18)</f>
        <v>-7869.4372899999998</v>
      </c>
      <c r="E27" s="76">
        <f>-(Доходы!D9+Источники!E18)</f>
        <v>-2991.1372899999997</v>
      </c>
      <c r="F27" s="76">
        <f>-(Доходы!E9+Источники!F18)</f>
        <v>-3094.3</v>
      </c>
      <c r="G27" s="70">
        <f t="shared" si="1"/>
        <v>-13954.87458</v>
      </c>
    </row>
    <row r="28" spans="1:7">
      <c r="A28" s="265"/>
      <c r="B28" s="74" t="s">
        <v>485</v>
      </c>
      <c r="C28" s="75" t="s">
        <v>486</v>
      </c>
      <c r="D28" s="76">
        <f>D29</f>
        <v>7869.4372899999998</v>
      </c>
      <c r="E28" s="76">
        <f t="shared" ref="E28:F30" si="10">E29</f>
        <v>2991.1372900000001</v>
      </c>
      <c r="F28" s="76">
        <f t="shared" si="10"/>
        <v>3094.3372899999999</v>
      </c>
      <c r="G28" s="70">
        <f t="shared" si="1"/>
        <v>13954.91187</v>
      </c>
    </row>
    <row r="29" spans="1:7">
      <c r="A29" s="265"/>
      <c r="B29" s="78" t="s">
        <v>609</v>
      </c>
      <c r="C29" s="75" t="s">
        <v>608</v>
      </c>
      <c r="D29" s="76">
        <f>D30</f>
        <v>7869.4372899999998</v>
      </c>
      <c r="E29" s="76">
        <f t="shared" si="10"/>
        <v>2991.1372900000001</v>
      </c>
      <c r="F29" s="76">
        <f t="shared" si="10"/>
        <v>3094.3372899999999</v>
      </c>
      <c r="G29" s="70">
        <f t="shared" si="1"/>
        <v>13954.91187</v>
      </c>
    </row>
    <row r="30" spans="1:7">
      <c r="A30" s="265"/>
      <c r="B30" s="78" t="s">
        <v>614</v>
      </c>
      <c r="C30" s="75" t="s">
        <v>611</v>
      </c>
      <c r="D30" s="76">
        <f>D31</f>
        <v>7869.4372899999998</v>
      </c>
      <c r="E30" s="76">
        <f t="shared" si="10"/>
        <v>2991.1372900000001</v>
      </c>
      <c r="F30" s="76">
        <f t="shared" si="10"/>
        <v>3094.3372899999999</v>
      </c>
      <c r="G30" s="70">
        <f t="shared" si="1"/>
        <v>13954.91187</v>
      </c>
    </row>
    <row r="31" spans="1:7" ht="25.5">
      <c r="A31" s="265"/>
      <c r="B31" s="74" t="s">
        <v>613</v>
      </c>
      <c r="C31" s="75" t="s">
        <v>487</v>
      </c>
      <c r="D31" s="76">
        <f>Ведомственная!G10+Источники!D21</f>
        <v>7869.4372899999998</v>
      </c>
      <c r="E31" s="76">
        <f>Ведомственная!H10+Источники!E21+'Бюджетная роспись'!M551/1000</f>
        <v>2991.1372900000001</v>
      </c>
      <c r="F31" s="76">
        <f>Ведомственная!I10+Источники!F21+'Бюджетная роспись'!N551/1000</f>
        <v>3094.3372899999999</v>
      </c>
      <c r="G31" s="70">
        <f t="shared" si="1"/>
        <v>13954.91187</v>
      </c>
    </row>
    <row r="32" spans="1:7" ht="25.5">
      <c r="A32" s="265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5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5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5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5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5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5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5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5" t="s">
        <v>684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ht="13.5" thickBot="1">
      <c r="A3" s="40"/>
      <c r="B3" s="40"/>
      <c r="C3" s="40"/>
      <c r="D3" s="40"/>
      <c r="E3" s="40"/>
      <c r="F3" s="306"/>
      <c r="G3" s="306"/>
      <c r="H3" s="40"/>
      <c r="I3" s="41"/>
      <c r="J3" s="42"/>
      <c r="K3" s="42"/>
    </row>
    <row r="4" spans="1:11" ht="13.5" thickBot="1">
      <c r="A4" s="307" t="s">
        <v>647</v>
      </c>
      <c r="B4" s="309" t="s">
        <v>648</v>
      </c>
      <c r="C4" s="312" t="s">
        <v>649</v>
      </c>
      <c r="D4" s="314" t="s">
        <v>650</v>
      </c>
      <c r="E4" s="314"/>
      <c r="F4" s="314"/>
      <c r="G4" s="314"/>
      <c r="H4" s="314"/>
      <c r="I4" s="314"/>
      <c r="J4" s="314"/>
      <c r="K4" s="314"/>
    </row>
    <row r="5" spans="1:11" ht="13.5" thickBot="1">
      <c r="A5" s="308"/>
      <c r="B5" s="310"/>
      <c r="C5" s="313"/>
      <c r="D5" s="315" t="s">
        <v>651</v>
      </c>
      <c r="E5" s="315"/>
      <c r="F5" s="315"/>
      <c r="G5" s="315"/>
      <c r="H5" s="315"/>
      <c r="I5" s="315"/>
      <c r="J5" s="315"/>
      <c r="K5" s="315"/>
    </row>
    <row r="6" spans="1:11" ht="13.5" thickBot="1">
      <c r="A6" s="308"/>
      <c r="B6" s="311"/>
      <c r="C6" s="313"/>
      <c r="D6" s="315" t="s">
        <v>652</v>
      </c>
      <c r="E6" s="315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6" t="s">
        <v>653</v>
      </c>
      <c r="B8" s="317" t="s">
        <v>685</v>
      </c>
      <c r="C8" s="318" t="s">
        <v>687</v>
      </c>
      <c r="D8" s="43" t="s">
        <v>652</v>
      </c>
      <c r="E8" s="49">
        <f>E13+E38+E53+E68</f>
        <v>16692.44916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7869.4372900000008</v>
      </c>
      <c r="I8" s="49">
        <f t="shared" si="0"/>
        <v>2921.73729</v>
      </c>
      <c r="J8" s="49">
        <f t="shared" si="0"/>
        <v>2950.6372900000001</v>
      </c>
      <c r="K8" s="49">
        <f t="shared" si="0"/>
        <v>2950.6372900000001</v>
      </c>
    </row>
    <row r="9" spans="1:11" ht="26.25" thickBot="1">
      <c r="A9" s="316"/>
      <c r="B9" s="317"/>
      <c r="C9" s="318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6"/>
      <c r="B10" s="317"/>
      <c r="C10" s="318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6"/>
      <c r="B11" s="317"/>
      <c r="C11" s="318"/>
      <c r="D11" s="43" t="s">
        <v>656</v>
      </c>
      <c r="E11" s="49">
        <f t="shared" si="1"/>
        <v>16692.44916</v>
      </c>
      <c r="F11" s="49">
        <f t="shared" si="1"/>
        <v>0</v>
      </c>
      <c r="G11" s="49">
        <f t="shared" si="1"/>
        <v>0</v>
      </c>
      <c r="H11" s="49">
        <f t="shared" si="1"/>
        <v>7869.4372900000008</v>
      </c>
      <c r="I11" s="49">
        <f t="shared" si="1"/>
        <v>2921.73729</v>
      </c>
      <c r="J11" s="49">
        <f t="shared" si="1"/>
        <v>2950.6372900000001</v>
      </c>
      <c r="K11" s="49">
        <f t="shared" si="1"/>
        <v>2950.6372900000001</v>
      </c>
    </row>
    <row r="12" spans="1:11" ht="26.25" thickBot="1">
      <c r="A12" s="316"/>
      <c r="B12" s="317"/>
      <c r="C12" s="318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6" t="s">
        <v>658</v>
      </c>
      <c r="B13" s="317" t="s">
        <v>659</v>
      </c>
      <c r="C13" s="318" t="s">
        <v>687</v>
      </c>
      <c r="D13" s="43" t="s">
        <v>652</v>
      </c>
      <c r="E13" s="50">
        <f>E18+E23+E28+E33</f>
        <v>14546.18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5924.8000000000011</v>
      </c>
      <c r="I13" s="50">
        <f t="shared" si="2"/>
        <v>2847.3</v>
      </c>
      <c r="J13" s="50">
        <f t="shared" si="2"/>
        <v>2887.04</v>
      </c>
      <c r="K13" s="50">
        <f t="shared" si="2"/>
        <v>2887.04</v>
      </c>
    </row>
    <row r="14" spans="1:11" ht="26.25" thickBot="1">
      <c r="A14" s="316"/>
      <c r="B14" s="317"/>
      <c r="C14" s="318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6"/>
      <c r="B15" s="317"/>
      <c r="C15" s="318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6"/>
      <c r="B16" s="317"/>
      <c r="C16" s="318"/>
      <c r="D16" s="43" t="s">
        <v>656</v>
      </c>
      <c r="E16" s="50">
        <f t="shared" si="3"/>
        <v>14546.18</v>
      </c>
      <c r="F16" s="50">
        <f t="shared" si="3"/>
        <v>0</v>
      </c>
      <c r="G16" s="50">
        <f t="shared" si="3"/>
        <v>0</v>
      </c>
      <c r="H16" s="50">
        <f t="shared" si="3"/>
        <v>5924.8000000000011</v>
      </c>
      <c r="I16" s="50">
        <f t="shared" si="3"/>
        <v>2847.3</v>
      </c>
      <c r="J16" s="50">
        <f t="shared" si="3"/>
        <v>2887.04</v>
      </c>
      <c r="K16" s="50">
        <f t="shared" si="3"/>
        <v>2887.04</v>
      </c>
    </row>
    <row r="17" spans="1:11" ht="26.25" thickBot="1">
      <c r="A17" s="316"/>
      <c r="B17" s="317"/>
      <c r="C17" s="318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6" t="s">
        <v>660</v>
      </c>
      <c r="B18" s="317" t="s">
        <v>661</v>
      </c>
      <c r="C18" s="318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16"/>
      <c r="B19" s="317"/>
      <c r="C19" s="318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6"/>
      <c r="B20" s="317"/>
      <c r="C20" s="318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6"/>
      <c r="B21" s="317"/>
      <c r="C21" s="318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16"/>
      <c r="B22" s="317"/>
      <c r="C22" s="318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9" t="s">
        <v>662</v>
      </c>
      <c r="B23" s="317" t="s">
        <v>663</v>
      </c>
      <c r="C23" s="318" t="s">
        <v>687</v>
      </c>
      <c r="D23" s="43" t="s">
        <v>652</v>
      </c>
      <c r="E23" s="51">
        <f>E24+E25+E26+E27</f>
        <v>1228.3999999999999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702.09999999999991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20"/>
      <c r="B24" s="317"/>
      <c r="C24" s="318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20"/>
      <c r="B25" s="317"/>
      <c r="C25" s="318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20"/>
      <c r="B26" s="317"/>
      <c r="C26" s="318"/>
      <c r="D26" s="43" t="s">
        <v>656</v>
      </c>
      <c r="E26" s="51">
        <f>F26+G26+H26+I26+J26+K26</f>
        <v>1228.3999999999999</v>
      </c>
      <c r="F26" s="51"/>
      <c r="G26" s="51"/>
      <c r="H26" s="51">
        <f>Программная!F23</f>
        <v>702.09999999999991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21"/>
      <c r="B27" s="317"/>
      <c r="C27" s="318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9" t="s">
        <v>664</v>
      </c>
      <c r="B28" s="317" t="s">
        <v>665</v>
      </c>
      <c r="C28" s="318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20"/>
      <c r="B29" s="317"/>
      <c r="C29" s="318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20"/>
      <c r="B30" s="317"/>
      <c r="C30" s="318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20"/>
      <c r="B31" s="317"/>
      <c r="C31" s="318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21"/>
      <c r="B32" s="317"/>
      <c r="C32" s="318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9" t="s">
        <v>666</v>
      </c>
      <c r="B33" s="317" t="s">
        <v>667</v>
      </c>
      <c r="C33" s="318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20"/>
      <c r="B34" s="317"/>
      <c r="C34" s="318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20"/>
      <c r="B35" s="317"/>
      <c r="C35" s="318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20"/>
      <c r="B36" s="317"/>
      <c r="C36" s="318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21"/>
      <c r="B37" s="317"/>
      <c r="C37" s="318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6" t="s">
        <v>668</v>
      </c>
      <c r="B38" s="317" t="s">
        <v>669</v>
      </c>
      <c r="C38" s="318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6"/>
      <c r="B39" s="317"/>
      <c r="C39" s="318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6"/>
      <c r="B40" s="317"/>
      <c r="C40" s="318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6"/>
      <c r="B41" s="317"/>
      <c r="C41" s="318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6"/>
      <c r="B42" s="317"/>
      <c r="C42" s="318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6" t="s">
        <v>670</v>
      </c>
      <c r="B43" s="319" t="s">
        <v>686</v>
      </c>
      <c r="C43" s="318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6"/>
      <c r="B44" s="320"/>
      <c r="C44" s="318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6"/>
      <c r="B45" s="320"/>
      <c r="C45" s="318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6"/>
      <c r="B46" s="320"/>
      <c r="C46" s="318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6"/>
      <c r="B47" s="321"/>
      <c r="C47" s="318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9" t="s">
        <v>671</v>
      </c>
      <c r="B48" s="319" t="s">
        <v>643</v>
      </c>
      <c r="C48" s="318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20"/>
      <c r="B49" s="320"/>
      <c r="C49" s="318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20"/>
      <c r="B50" s="320"/>
      <c r="C50" s="318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20"/>
      <c r="B51" s="320"/>
      <c r="C51" s="318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21"/>
      <c r="B52" s="321"/>
      <c r="C52" s="318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6" t="s">
        <v>672</v>
      </c>
      <c r="B53" s="317" t="s">
        <v>673</v>
      </c>
      <c r="C53" s="318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16"/>
      <c r="B54" s="317"/>
      <c r="C54" s="318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6"/>
      <c r="B55" s="317"/>
      <c r="C55" s="318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6"/>
      <c r="B56" s="317"/>
      <c r="C56" s="318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16"/>
      <c r="B57" s="317"/>
      <c r="C57" s="318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6" t="s">
        <v>674</v>
      </c>
      <c r="B58" s="317" t="s">
        <v>675</v>
      </c>
      <c r="C58" s="318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6"/>
      <c r="B59" s="317"/>
      <c r="C59" s="318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6"/>
      <c r="B60" s="317"/>
      <c r="C60" s="318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6"/>
      <c r="B61" s="317"/>
      <c r="C61" s="318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6"/>
      <c r="B62" s="317"/>
      <c r="C62" s="318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9" t="s">
        <v>676</v>
      </c>
      <c r="B63" s="317" t="s">
        <v>677</v>
      </c>
      <c r="C63" s="318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20"/>
      <c r="B64" s="317"/>
      <c r="C64" s="318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20"/>
      <c r="B65" s="317"/>
      <c r="C65" s="318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20"/>
      <c r="B66" s="317"/>
      <c r="C66" s="318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21"/>
      <c r="B67" s="317"/>
      <c r="C67" s="318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6" t="s">
        <v>678</v>
      </c>
      <c r="B68" s="317" t="s">
        <v>679</v>
      </c>
      <c r="C68" s="318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16"/>
      <c r="B69" s="317"/>
      <c r="C69" s="318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6"/>
      <c r="B70" s="317"/>
      <c r="C70" s="318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6"/>
      <c r="B71" s="317"/>
      <c r="C71" s="318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16"/>
      <c r="B72" s="317"/>
      <c r="C72" s="318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6" t="s">
        <v>680</v>
      </c>
      <c r="B73" s="317" t="s">
        <v>681</v>
      </c>
      <c r="C73" s="318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6"/>
      <c r="B74" s="317"/>
      <c r="C74" s="318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6"/>
      <c r="B75" s="317"/>
      <c r="C75" s="318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6"/>
      <c r="B76" s="317"/>
      <c r="C76" s="318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6"/>
      <c r="B77" s="317"/>
      <c r="C77" s="318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9" t="s">
        <v>682</v>
      </c>
      <c r="B78" s="317" t="s">
        <v>683</v>
      </c>
      <c r="C78" s="318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20"/>
      <c r="B79" s="317"/>
      <c r="C79" s="318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20"/>
      <c r="B80" s="317"/>
      <c r="C80" s="318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20"/>
      <c r="B81" s="317"/>
      <c r="C81" s="318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21"/>
      <c r="B82" s="317"/>
      <c r="C82" s="318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2" t="s">
        <v>715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ht="16.5" thickBo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.75" thickBot="1">
      <c r="A3" s="323" t="s">
        <v>648</v>
      </c>
      <c r="B3" s="323" t="s">
        <v>689</v>
      </c>
      <c r="C3" s="323"/>
      <c r="D3" s="323" t="s">
        <v>690</v>
      </c>
      <c r="E3" s="323"/>
      <c r="F3" s="323" t="s">
        <v>691</v>
      </c>
      <c r="G3" s="323"/>
      <c r="H3" s="323"/>
      <c r="I3" s="323"/>
      <c r="J3" s="323"/>
      <c r="K3" s="323"/>
      <c r="L3" s="323" t="s">
        <v>692</v>
      </c>
    </row>
    <row r="4" spans="1:12" ht="27" thickBot="1">
      <c r="A4" s="323"/>
      <c r="B4" s="43" t="s">
        <v>693</v>
      </c>
      <c r="C4" s="45" t="s">
        <v>694</v>
      </c>
      <c r="D4" s="323"/>
      <c r="E4" s="323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3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16692.44916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7869.4372900000008</v>
      </c>
      <c r="I6" s="47">
        <f t="shared" si="0"/>
        <v>2921.73729</v>
      </c>
      <c r="J6" s="47">
        <f t="shared" si="0"/>
        <v>2950.6372900000001</v>
      </c>
      <c r="K6" s="47">
        <f t="shared" si="0"/>
        <v>2950.6372900000001</v>
      </c>
      <c r="L6" s="327" t="s">
        <v>698</v>
      </c>
    </row>
    <row r="7" spans="1:12" ht="27" thickBot="1">
      <c r="A7" s="325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695</v>
      </c>
      <c r="C9" s="45" t="s">
        <v>696</v>
      </c>
      <c r="D9" s="45" t="s">
        <v>699</v>
      </c>
      <c r="E9" s="46">
        <f t="shared" si="1"/>
        <v>16692.44916</v>
      </c>
      <c r="F9" s="47">
        <f t="shared" si="0"/>
        <v>0</v>
      </c>
      <c r="G9" s="47">
        <f t="shared" si="0"/>
        <v>0</v>
      </c>
      <c r="H9" s="47">
        <f t="shared" si="0"/>
        <v>7869.4372900000008</v>
      </c>
      <c r="I9" s="47">
        <f t="shared" si="0"/>
        <v>2921.73729</v>
      </c>
      <c r="J9" s="47">
        <f t="shared" si="0"/>
        <v>2950.6372900000001</v>
      </c>
      <c r="K9" s="47">
        <f t="shared" si="0"/>
        <v>2950.6372900000001</v>
      </c>
      <c r="L9" s="328"/>
    </row>
    <row r="10" spans="1:12" ht="27" thickBot="1">
      <c r="A10" s="326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30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14546.180000000004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5924.8000000000011</v>
      </c>
      <c r="I11" s="46">
        <f t="shared" si="2"/>
        <v>2847.3</v>
      </c>
      <c r="J11" s="46">
        <f t="shared" si="2"/>
        <v>2887.04</v>
      </c>
      <c r="K11" s="46">
        <f t="shared" si="2"/>
        <v>2887.04</v>
      </c>
      <c r="L11" s="333" t="s">
        <v>698</v>
      </c>
    </row>
    <row r="12" spans="1:12" ht="27" thickBot="1">
      <c r="A12" s="331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3"/>
    </row>
    <row r="13" spans="1:12" ht="27" thickBot="1">
      <c r="A13" s="331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3"/>
    </row>
    <row r="14" spans="1:12" ht="27" thickBot="1">
      <c r="A14" s="331"/>
      <c r="B14" s="45" t="s">
        <v>695</v>
      </c>
      <c r="C14" s="45" t="s">
        <v>696</v>
      </c>
      <c r="D14" s="45" t="s">
        <v>699</v>
      </c>
      <c r="E14" s="46">
        <f t="shared" si="1"/>
        <v>14546.180000000004</v>
      </c>
      <c r="F14" s="46">
        <f t="shared" si="2"/>
        <v>0</v>
      </c>
      <c r="G14" s="46">
        <f t="shared" si="2"/>
        <v>0</v>
      </c>
      <c r="H14" s="46">
        <f t="shared" si="2"/>
        <v>5924.8000000000011</v>
      </c>
      <c r="I14" s="46">
        <f t="shared" si="2"/>
        <v>2847.3</v>
      </c>
      <c r="J14" s="46">
        <f t="shared" si="2"/>
        <v>2887.04</v>
      </c>
      <c r="K14" s="46">
        <f t="shared" si="2"/>
        <v>2887.04</v>
      </c>
      <c r="L14" s="333"/>
    </row>
    <row r="15" spans="1:12" ht="27" thickBot="1">
      <c r="A15" s="332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3"/>
    </row>
    <row r="16" spans="1:12" ht="15.75" thickBot="1">
      <c r="A16" s="330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33" t="s">
        <v>698</v>
      </c>
    </row>
    <row r="17" spans="1:12" ht="27" thickBot="1">
      <c r="A17" s="331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33"/>
    </row>
    <row r="18" spans="1:12" ht="27" thickBot="1">
      <c r="A18" s="331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33"/>
    </row>
    <row r="19" spans="1:12" ht="27" thickBot="1">
      <c r="A19" s="331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33"/>
    </row>
    <row r="20" spans="1:12" ht="27" thickBot="1">
      <c r="A20" s="332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33"/>
    </row>
    <row r="21" spans="1:12" ht="15.75" thickBot="1">
      <c r="A21" s="330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1228.3999999999999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702.09999999999991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3" t="s">
        <v>698</v>
      </c>
    </row>
    <row r="22" spans="1:12" ht="27" thickBot="1">
      <c r="A22" s="331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3"/>
    </row>
    <row r="23" spans="1:12" ht="27" thickBot="1">
      <c r="A23" s="331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33"/>
    </row>
    <row r="24" spans="1:12" ht="27" thickBot="1">
      <c r="A24" s="331"/>
      <c r="B24" s="45" t="s">
        <v>695</v>
      </c>
      <c r="C24" s="45" t="s">
        <v>696</v>
      </c>
      <c r="D24" s="45" t="s">
        <v>699</v>
      </c>
      <c r="E24" s="46">
        <f t="shared" si="1"/>
        <v>1228.3999999999999</v>
      </c>
      <c r="F24" s="46"/>
      <c r="G24" s="46"/>
      <c r="H24" s="46">
        <f>'Расходы по МП'!H26</f>
        <v>702.09999999999991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3"/>
    </row>
    <row r="25" spans="1:12" ht="27" thickBot="1">
      <c r="A25" s="332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33"/>
    </row>
    <row r="26" spans="1:12" ht="15.75" thickBot="1">
      <c r="A26" s="330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3" t="s">
        <v>698</v>
      </c>
    </row>
    <row r="27" spans="1:12" ht="27" thickBot="1">
      <c r="A27" s="331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33"/>
    </row>
    <row r="28" spans="1:12" ht="27" thickBot="1">
      <c r="A28" s="331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33"/>
    </row>
    <row r="29" spans="1:12" ht="27" thickBot="1">
      <c r="A29" s="331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3"/>
    </row>
    <row r="30" spans="1:12" ht="27" thickBot="1">
      <c r="A30" s="332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33"/>
    </row>
    <row r="31" spans="1:12" ht="15.75" thickBot="1">
      <c r="A31" s="330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33" t="s">
        <v>698</v>
      </c>
    </row>
    <row r="32" spans="1:12" ht="27" thickBot="1">
      <c r="A32" s="331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33"/>
    </row>
    <row r="33" spans="1:12" ht="27" thickBot="1">
      <c r="A33" s="331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33"/>
    </row>
    <row r="34" spans="1:12" ht="27" thickBot="1">
      <c r="A34" s="331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33"/>
    </row>
    <row r="35" spans="1:12" ht="27" thickBot="1">
      <c r="A35" s="332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33"/>
    </row>
    <row r="36" spans="1:12" ht="15.75" thickBot="1">
      <c r="A36" s="330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3" t="s">
        <v>698</v>
      </c>
    </row>
    <row r="37" spans="1:12" ht="27" thickBot="1">
      <c r="A37" s="331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3"/>
    </row>
    <row r="38" spans="1:12" ht="27" thickBot="1">
      <c r="A38" s="331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3"/>
    </row>
    <row r="39" spans="1:12" ht="27" thickBot="1">
      <c r="A39" s="331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3"/>
    </row>
    <row r="40" spans="1:12" ht="27" thickBot="1">
      <c r="A40" s="332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3"/>
    </row>
    <row r="41" spans="1:12" ht="15.75" thickBot="1">
      <c r="A41" s="330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3" t="s">
        <v>698</v>
      </c>
    </row>
    <row r="42" spans="1:12" ht="27" thickBot="1">
      <c r="A42" s="331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33"/>
    </row>
    <row r="43" spans="1:12" ht="27" thickBot="1">
      <c r="A43" s="331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33"/>
    </row>
    <row r="44" spans="1:12" ht="27" thickBot="1">
      <c r="A44" s="331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3"/>
    </row>
    <row r="45" spans="1:12" ht="27" thickBot="1">
      <c r="A45" s="332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33"/>
    </row>
    <row r="46" spans="1:12" ht="15.75" thickBot="1">
      <c r="A46" s="330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3" t="s">
        <v>698</v>
      </c>
    </row>
    <row r="47" spans="1:12" ht="27" thickBot="1">
      <c r="A47" s="331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33"/>
    </row>
    <row r="48" spans="1:12" ht="27" thickBot="1">
      <c r="A48" s="331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33"/>
    </row>
    <row r="49" spans="1:12" ht="27" thickBot="1">
      <c r="A49" s="331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3"/>
    </row>
    <row r="50" spans="1:12" ht="27" thickBot="1">
      <c r="A50" s="332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33"/>
    </row>
    <row r="51" spans="1:12" ht="15.75" thickBot="1">
      <c r="A51" s="330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33" t="s">
        <v>698</v>
      </c>
    </row>
    <row r="52" spans="1:12" ht="27" thickBot="1">
      <c r="A52" s="331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3"/>
    </row>
    <row r="53" spans="1:12" ht="27" thickBot="1">
      <c r="A53" s="331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3"/>
    </row>
    <row r="54" spans="1:12" ht="27" thickBot="1">
      <c r="A54" s="331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33"/>
    </row>
    <row r="55" spans="1:12" ht="27" thickBot="1">
      <c r="A55" s="332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3"/>
    </row>
    <row r="56" spans="1:12" ht="15.75" thickBot="1">
      <c r="A56" s="330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33" t="s">
        <v>698</v>
      </c>
    </row>
    <row r="57" spans="1:12" ht="27" thickBot="1">
      <c r="A57" s="331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33"/>
    </row>
    <row r="58" spans="1:12" ht="27" thickBot="1">
      <c r="A58" s="331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33"/>
    </row>
    <row r="59" spans="1:12" ht="27" thickBot="1">
      <c r="A59" s="331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33"/>
    </row>
    <row r="60" spans="1:12" ht="27" thickBot="1">
      <c r="A60" s="332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33"/>
    </row>
    <row r="61" spans="1:12" ht="15.75" thickBot="1">
      <c r="A61" s="330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33" t="s">
        <v>698</v>
      </c>
    </row>
    <row r="62" spans="1:12" ht="27" thickBot="1">
      <c r="A62" s="331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33"/>
    </row>
    <row r="63" spans="1:12" ht="27" thickBot="1">
      <c r="A63" s="331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33"/>
    </row>
    <row r="64" spans="1:12" ht="27" thickBot="1">
      <c r="A64" s="331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33"/>
    </row>
    <row r="65" spans="1:12" ht="27" thickBot="1">
      <c r="A65" s="332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33"/>
    </row>
    <row r="66" spans="1:12" ht="15.75" thickBot="1">
      <c r="A66" s="330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33" t="s">
        <v>698</v>
      </c>
    </row>
    <row r="67" spans="1:12" ht="27" thickBot="1">
      <c r="A67" s="331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3"/>
    </row>
    <row r="68" spans="1:12" ht="27" thickBot="1">
      <c r="A68" s="331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3"/>
    </row>
    <row r="69" spans="1:12" ht="27" thickBot="1">
      <c r="A69" s="331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33"/>
    </row>
    <row r="70" spans="1:12" ht="27" thickBot="1">
      <c r="A70" s="332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3"/>
    </row>
    <row r="71" spans="1:12" ht="15.75" thickBot="1">
      <c r="A71" s="330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3" t="s">
        <v>698</v>
      </c>
    </row>
    <row r="72" spans="1:12" ht="27" thickBot="1">
      <c r="A72" s="331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33"/>
    </row>
    <row r="73" spans="1:12" ht="27" thickBot="1">
      <c r="A73" s="331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33"/>
    </row>
    <row r="74" spans="1:12" ht="27" thickBot="1">
      <c r="A74" s="331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3"/>
    </row>
    <row r="75" spans="1:12" ht="27" thickBot="1">
      <c r="A75" s="332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3"/>
    </row>
    <row r="76" spans="1:12" ht="15.75" thickBot="1">
      <c r="A76" s="330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33" t="s">
        <v>698</v>
      </c>
    </row>
    <row r="77" spans="1:12" ht="27" thickBot="1">
      <c r="A77" s="331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33"/>
    </row>
    <row r="78" spans="1:12" ht="27" thickBot="1">
      <c r="A78" s="331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33"/>
    </row>
    <row r="79" spans="1:12" ht="27" thickBot="1">
      <c r="A79" s="331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33"/>
    </row>
    <row r="80" spans="1:12" ht="27" thickBot="1">
      <c r="A80" s="332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3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42" sqref="G42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8" t="s">
        <v>720</v>
      </c>
      <c r="E1" s="268"/>
    </row>
    <row r="2" spans="1:6" ht="100.9" customHeight="1">
      <c r="D2" s="269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69"/>
    </row>
    <row r="3" spans="1:6" ht="18.600000000000001" customHeight="1">
      <c r="D3" s="268" t="str">
        <f>Источники!E3</f>
        <v>от "___" декабря 2024 года № _____</v>
      </c>
      <c r="E3" s="268"/>
    </row>
    <row r="4" spans="1:6" ht="46.9" customHeight="1">
      <c r="A4" s="271" t="s">
        <v>819</v>
      </c>
      <c r="B4" s="271"/>
      <c r="C4" s="271"/>
      <c r="D4" s="271"/>
      <c r="E4" s="271"/>
    </row>
    <row r="6" spans="1:6" ht="12.75">
      <c r="A6" s="270" t="s">
        <v>644</v>
      </c>
      <c r="B6" s="270"/>
      <c r="C6" s="270"/>
      <c r="D6" s="270"/>
      <c r="E6" s="270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818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C10+C37</f>
        <v>7869.4372899999998</v>
      </c>
      <c r="D9" s="84">
        <f t="shared" ref="D9:E9" si="0">D10+D36</f>
        <v>2991.1372899999997</v>
      </c>
      <c r="E9" s="84">
        <f t="shared" si="0"/>
        <v>3094.3</v>
      </c>
      <c r="F9" s="85">
        <f>C9+D9+E9</f>
        <v>13954.87458</v>
      </c>
    </row>
    <row r="10" spans="1:6" ht="25.5">
      <c r="A10" s="207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1">C10+D10+E10</f>
        <v>3971</v>
      </c>
    </row>
    <row r="11" spans="1:6" ht="14.25">
      <c r="A11" s="208" t="s">
        <v>503</v>
      </c>
      <c r="B11" s="86" t="s">
        <v>504</v>
      </c>
      <c r="C11" s="87">
        <f>C12</f>
        <v>13</v>
      </c>
      <c r="D11" s="87">
        <f t="shared" ref="D11:E11" si="2">D12</f>
        <v>14</v>
      </c>
      <c r="E11" s="87">
        <f t="shared" si="2"/>
        <v>15</v>
      </c>
      <c r="F11" s="85">
        <f t="shared" si="1"/>
        <v>42</v>
      </c>
    </row>
    <row r="12" spans="1:6">
      <c r="A12" s="209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1"/>
        <v>42</v>
      </c>
    </row>
    <row r="13" spans="1:6" ht="89.25">
      <c r="A13" s="209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1"/>
        <v>42</v>
      </c>
    </row>
    <row r="14" spans="1:6" ht="14.25">
      <c r="A14" s="208" t="s">
        <v>509</v>
      </c>
      <c r="B14" s="86" t="s">
        <v>510</v>
      </c>
      <c r="C14" s="87">
        <f>C15</f>
        <v>0</v>
      </c>
      <c r="D14" s="87">
        <f t="shared" ref="D14:E15" si="3">D15</f>
        <v>0</v>
      </c>
      <c r="E14" s="87">
        <f t="shared" si="3"/>
        <v>0</v>
      </c>
      <c r="F14" s="85">
        <f t="shared" si="1"/>
        <v>0</v>
      </c>
    </row>
    <row r="15" spans="1:6">
      <c r="A15" s="209" t="s">
        <v>511</v>
      </c>
      <c r="B15" s="89" t="s">
        <v>512</v>
      </c>
      <c r="C15" s="90">
        <f>C16</f>
        <v>0</v>
      </c>
      <c r="D15" s="90">
        <f t="shared" si="3"/>
        <v>0</v>
      </c>
      <c r="E15" s="90">
        <f t="shared" si="3"/>
        <v>0</v>
      </c>
      <c r="F15" s="85">
        <f t="shared" si="1"/>
        <v>0</v>
      </c>
    </row>
    <row r="16" spans="1:6">
      <c r="A16" s="209" t="s">
        <v>513</v>
      </c>
      <c r="B16" s="89" t="s">
        <v>512</v>
      </c>
      <c r="C16" s="90"/>
      <c r="D16" s="90"/>
      <c r="E16" s="90"/>
      <c r="F16" s="85">
        <f t="shared" si="1"/>
        <v>0</v>
      </c>
    </row>
    <row r="17" spans="1:6" ht="14.25">
      <c r="A17" s="208" t="s">
        <v>514</v>
      </c>
      <c r="B17" s="86" t="s">
        <v>515</v>
      </c>
      <c r="C17" s="87">
        <f>C18+C20+C23</f>
        <v>1144</v>
      </c>
      <c r="D17" s="87">
        <f t="shared" ref="D17:E17" si="4">D18+D20</f>
        <v>488</v>
      </c>
      <c r="E17" s="87">
        <f t="shared" si="4"/>
        <v>491</v>
      </c>
      <c r="F17" s="85">
        <f t="shared" si="1"/>
        <v>2123</v>
      </c>
    </row>
    <row r="18" spans="1:6">
      <c r="A18" s="209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1"/>
        <v>86</v>
      </c>
    </row>
    <row r="19" spans="1:6" ht="51">
      <c r="A19" s="209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1"/>
        <v>86</v>
      </c>
    </row>
    <row r="20" spans="1:6">
      <c r="A20" s="209" t="s">
        <v>520</v>
      </c>
      <c r="B20" s="89" t="s">
        <v>521</v>
      </c>
      <c r="C20" s="90">
        <f>C21</f>
        <v>456</v>
      </c>
      <c r="D20" s="90">
        <f t="shared" ref="D20:E20" si="5">D21</f>
        <v>460</v>
      </c>
      <c r="E20" s="90">
        <f t="shared" si="5"/>
        <v>460</v>
      </c>
      <c r="F20" s="85">
        <f t="shared" si="1"/>
        <v>1376</v>
      </c>
    </row>
    <row r="21" spans="1:6">
      <c r="A21" s="209" t="s">
        <v>725</v>
      </c>
      <c r="B21" s="89" t="s">
        <v>522</v>
      </c>
      <c r="C21" s="90">
        <f>C22</f>
        <v>456</v>
      </c>
      <c r="D21" s="90">
        <f t="shared" ref="D21:E21" si="6">D22</f>
        <v>460</v>
      </c>
      <c r="E21" s="90">
        <f t="shared" si="6"/>
        <v>460</v>
      </c>
      <c r="F21" s="85">
        <f t="shared" si="1"/>
        <v>1376</v>
      </c>
    </row>
    <row r="22" spans="1:6" ht="38.25">
      <c r="A22" s="209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1"/>
        <v>1376</v>
      </c>
    </row>
    <row r="23" spans="1:6">
      <c r="A23" s="209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1"/>
        <v>2158</v>
      </c>
    </row>
    <row r="24" spans="1:6" ht="51">
      <c r="A24" s="209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1"/>
        <v>2158</v>
      </c>
    </row>
    <row r="25" spans="1:6" ht="14.25">
      <c r="A25" s="208" t="s">
        <v>529</v>
      </c>
      <c r="B25" s="86" t="s">
        <v>530</v>
      </c>
      <c r="C25" s="87">
        <f>C26</f>
        <v>1</v>
      </c>
      <c r="D25" s="87">
        <f t="shared" ref="D25:E26" si="7">D26</f>
        <v>1</v>
      </c>
      <c r="E25" s="87">
        <f t="shared" si="7"/>
        <v>1</v>
      </c>
      <c r="F25" s="85">
        <f t="shared" si="1"/>
        <v>3</v>
      </c>
    </row>
    <row r="26" spans="1:6" ht="51">
      <c r="A26" s="209" t="s">
        <v>531</v>
      </c>
      <c r="B26" s="89" t="s">
        <v>532</v>
      </c>
      <c r="C26" s="90">
        <f>C27</f>
        <v>1</v>
      </c>
      <c r="D26" s="90">
        <f t="shared" si="7"/>
        <v>1</v>
      </c>
      <c r="E26" s="90">
        <f t="shared" si="7"/>
        <v>1</v>
      </c>
      <c r="F26" s="85">
        <f t="shared" si="1"/>
        <v>3</v>
      </c>
    </row>
    <row r="27" spans="1:6" ht="89.25">
      <c r="A27" s="209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1"/>
        <v>3</v>
      </c>
    </row>
    <row r="28" spans="1:6" ht="51">
      <c r="A28" s="208" t="s">
        <v>535</v>
      </c>
      <c r="B28" s="86" t="s">
        <v>536</v>
      </c>
      <c r="C28" s="87">
        <f>C29+C31</f>
        <v>99</v>
      </c>
      <c r="D28" s="87">
        <f t="shared" ref="D28:E28" si="8">D29+D31</f>
        <v>99</v>
      </c>
      <c r="E28" s="87">
        <f t="shared" si="8"/>
        <v>99</v>
      </c>
      <c r="F28" s="85">
        <f t="shared" si="1"/>
        <v>297</v>
      </c>
    </row>
    <row r="29" spans="1:6" ht="102">
      <c r="A29" s="209" t="s">
        <v>537</v>
      </c>
      <c r="B29" s="91" t="s">
        <v>538</v>
      </c>
      <c r="C29" s="90">
        <f>C30</f>
        <v>99</v>
      </c>
      <c r="D29" s="90">
        <f t="shared" ref="D29:E29" si="9">D30</f>
        <v>99</v>
      </c>
      <c r="E29" s="90">
        <f t="shared" si="9"/>
        <v>99</v>
      </c>
      <c r="F29" s="85">
        <f t="shared" si="1"/>
        <v>297</v>
      </c>
    </row>
    <row r="30" spans="1:6" ht="89.25">
      <c r="A30" s="209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1"/>
        <v>297</v>
      </c>
    </row>
    <row r="31" spans="1:6" ht="89.25">
      <c r="A31" s="209" t="s">
        <v>541</v>
      </c>
      <c r="B31" s="91" t="s">
        <v>542</v>
      </c>
      <c r="C31" s="90">
        <f>C32</f>
        <v>0</v>
      </c>
      <c r="D31" s="90">
        <f t="shared" ref="D31:E31" si="10">D32</f>
        <v>0</v>
      </c>
      <c r="E31" s="90">
        <f t="shared" si="10"/>
        <v>0</v>
      </c>
      <c r="F31" s="85">
        <f t="shared" si="1"/>
        <v>0</v>
      </c>
    </row>
    <row r="32" spans="1:6" ht="76.5">
      <c r="A32" s="209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1"/>
        <v>0</v>
      </c>
    </row>
    <row r="33" spans="1:6" ht="25.5">
      <c r="A33" s="208" t="s">
        <v>545</v>
      </c>
      <c r="B33" s="86" t="s">
        <v>546</v>
      </c>
      <c r="C33" s="87">
        <f>C34</f>
        <v>3</v>
      </c>
      <c r="D33" s="87">
        <f t="shared" ref="D33:E34" si="11">D34</f>
        <v>3</v>
      </c>
      <c r="E33" s="87">
        <f t="shared" si="11"/>
        <v>3</v>
      </c>
      <c r="F33" s="85">
        <f t="shared" si="1"/>
        <v>9</v>
      </c>
    </row>
    <row r="34" spans="1:6" ht="76.5">
      <c r="A34" s="209" t="s">
        <v>547</v>
      </c>
      <c r="B34" s="89" t="s">
        <v>548</v>
      </c>
      <c r="C34" s="90">
        <f>C35</f>
        <v>3</v>
      </c>
      <c r="D34" s="90">
        <f t="shared" si="11"/>
        <v>3</v>
      </c>
      <c r="E34" s="90">
        <f t="shared" si="11"/>
        <v>3</v>
      </c>
      <c r="F34" s="85">
        <f t="shared" si="1"/>
        <v>9</v>
      </c>
    </row>
    <row r="35" spans="1:6" ht="76.5">
      <c r="A35" s="209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1"/>
        <v>9</v>
      </c>
    </row>
    <row r="36" spans="1:6" ht="14.25">
      <c r="A36" s="207" t="s">
        <v>550</v>
      </c>
      <c r="B36" s="71" t="s">
        <v>551</v>
      </c>
      <c r="C36" s="84">
        <f>C37</f>
        <v>6609.4372899999998</v>
      </c>
      <c r="D36" s="84">
        <f t="shared" ref="D36:E36" si="12">D37</f>
        <v>1653.1372899999999</v>
      </c>
      <c r="E36" s="84">
        <f t="shared" si="12"/>
        <v>1721.3</v>
      </c>
      <c r="F36" s="85">
        <f t="shared" si="1"/>
        <v>9983.8745799999997</v>
      </c>
    </row>
    <row r="37" spans="1:6" ht="38.25">
      <c r="A37" s="207" t="s">
        <v>552</v>
      </c>
      <c r="B37" s="71" t="s">
        <v>553</v>
      </c>
      <c r="C37" s="84">
        <f>C38+C43+C46+C49</f>
        <v>6609.4372899999998</v>
      </c>
      <c r="D37" s="84">
        <f>D38+D43+D46+D49</f>
        <v>1653.1372899999999</v>
      </c>
      <c r="E37" s="84">
        <f t="shared" ref="E37" si="13">E38+E43+E46+E49</f>
        <v>1721.3</v>
      </c>
      <c r="F37" s="85">
        <f t="shared" si="1"/>
        <v>9983.8745799999997</v>
      </c>
    </row>
    <row r="38" spans="1:6" ht="25.5">
      <c r="A38" s="208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1"/>
        <v>4339</v>
      </c>
    </row>
    <row r="39" spans="1:6" ht="25.5">
      <c r="A39" s="209" t="s">
        <v>556</v>
      </c>
      <c r="B39" s="89" t="s">
        <v>557</v>
      </c>
      <c r="C39" s="90">
        <f>C40</f>
        <v>140</v>
      </c>
      <c r="D39" s="92">
        <f t="shared" ref="D39:E39" si="14">D40</f>
        <v>123</v>
      </c>
      <c r="E39" s="90">
        <f t="shared" si="14"/>
        <v>127</v>
      </c>
      <c r="F39" s="85">
        <f t="shared" si="1"/>
        <v>390</v>
      </c>
    </row>
    <row r="40" spans="1:6" ht="38.25">
      <c r="A40" s="209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1"/>
        <v>390</v>
      </c>
    </row>
    <row r="41" spans="1:6" ht="51">
      <c r="A41" s="209" t="s">
        <v>559</v>
      </c>
      <c r="B41" s="89" t="s">
        <v>560</v>
      </c>
      <c r="C41" s="90">
        <f>C42</f>
        <v>1261</v>
      </c>
      <c r="D41" s="92">
        <f t="shared" ref="D41:E41" si="15">D42</f>
        <v>1315</v>
      </c>
      <c r="E41" s="90">
        <f t="shared" si="15"/>
        <v>1373</v>
      </c>
      <c r="F41" s="85">
        <f t="shared" si="1"/>
        <v>3949</v>
      </c>
    </row>
    <row r="42" spans="1:6" ht="38.25">
      <c r="A42" s="209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1"/>
        <v>3949</v>
      </c>
    </row>
    <row r="43" spans="1:6" ht="38.25">
      <c r="A43" s="208" t="s">
        <v>636</v>
      </c>
      <c r="B43" s="86" t="s">
        <v>638</v>
      </c>
      <c r="C43" s="87">
        <f>C44</f>
        <v>2701</v>
      </c>
      <c r="D43" s="87">
        <f t="shared" ref="D43:E44" si="16">D44</f>
        <v>0</v>
      </c>
      <c r="E43" s="87">
        <f t="shared" si="16"/>
        <v>0</v>
      </c>
      <c r="F43" s="85">
        <f t="shared" si="1"/>
        <v>2701</v>
      </c>
    </row>
    <row r="44" spans="1:6">
      <c r="A44" s="209" t="s">
        <v>635</v>
      </c>
      <c r="B44" s="89" t="s">
        <v>637</v>
      </c>
      <c r="C44" s="90">
        <f>C45</f>
        <v>2701</v>
      </c>
      <c r="D44" s="92">
        <f t="shared" si="16"/>
        <v>0</v>
      </c>
      <c r="E44" s="90">
        <f t="shared" si="16"/>
        <v>0</v>
      </c>
      <c r="F44" s="85">
        <f t="shared" si="1"/>
        <v>2701</v>
      </c>
    </row>
    <row r="45" spans="1:6" ht="25.5">
      <c r="A45" s="209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1"/>
        <v>2701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17">D47</f>
        <v>171.3</v>
      </c>
      <c r="E46" s="87">
        <f t="shared" si="17"/>
        <v>177.5</v>
      </c>
      <c r="F46" s="85">
        <f t="shared" si="1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17"/>
        <v>171.3</v>
      </c>
      <c r="E47" s="90">
        <f t="shared" si="17"/>
        <v>177.5</v>
      </c>
      <c r="F47" s="85">
        <f t="shared" si="1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1"/>
        <v>505</v>
      </c>
    </row>
    <row r="49" spans="1:6" ht="14.25">
      <c r="A49" s="208" t="s">
        <v>630</v>
      </c>
      <c r="B49" s="86" t="s">
        <v>631</v>
      </c>
      <c r="C49" s="87">
        <f>C50+C52</f>
        <v>2351.23729</v>
      </c>
      <c r="D49" s="87">
        <f t="shared" ref="D49:E49" si="18">D50+D52</f>
        <v>43.837290000000003</v>
      </c>
      <c r="E49" s="87">
        <f t="shared" si="18"/>
        <v>43.8</v>
      </c>
      <c r="F49" s="85">
        <f t="shared" si="1"/>
        <v>2438.8745800000002</v>
      </c>
    </row>
    <row r="50" spans="1:6" ht="76.5">
      <c r="A50" s="209" t="s">
        <v>573</v>
      </c>
      <c r="B50" s="89" t="s">
        <v>574</v>
      </c>
      <c r="C50" s="90">
        <f>C51</f>
        <v>862.2</v>
      </c>
      <c r="D50" s="92">
        <f t="shared" ref="D50:E50" si="19">D51</f>
        <v>0</v>
      </c>
      <c r="E50" s="90">
        <f t="shared" si="19"/>
        <v>0</v>
      </c>
      <c r="F50" s="85">
        <f t="shared" si="1"/>
        <v>862.2</v>
      </c>
    </row>
    <row r="51" spans="1:6" ht="76.5">
      <c r="A51" s="209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1"/>
        <v>862.2</v>
      </c>
    </row>
    <row r="52" spans="1:6" ht="25.5">
      <c r="A52" s="209" t="s">
        <v>569</v>
      </c>
      <c r="B52" s="89" t="s">
        <v>570</v>
      </c>
      <c r="C52" s="90">
        <f>C53</f>
        <v>1489.03729</v>
      </c>
      <c r="D52" s="92">
        <f t="shared" ref="D52:E52" si="20">D53</f>
        <v>43.837290000000003</v>
      </c>
      <c r="E52" s="90">
        <f t="shared" si="20"/>
        <v>43.8</v>
      </c>
      <c r="F52" s="85">
        <f t="shared" si="1"/>
        <v>1576.6745799999999</v>
      </c>
    </row>
    <row r="53" spans="1:6" ht="25.5">
      <c r="A53" s="209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1"/>
        <v>1576.6745799999999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6" ht="15.95" customHeight="1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</row>
    <row r="3" spans="1:16" ht="15.2" customHeight="1">
      <c r="A3" s="282" t="s">
        <v>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</row>
    <row r="4" spans="1:16" ht="61.7" customHeight="1">
      <c r="A4" s="284" t="s">
        <v>2</v>
      </c>
      <c r="B4" s="272" t="s">
        <v>3</v>
      </c>
      <c r="C4" s="276" t="s">
        <v>4</v>
      </c>
      <c r="D4" s="272" t="s">
        <v>5</v>
      </c>
      <c r="E4" s="272" t="s">
        <v>6</v>
      </c>
      <c r="F4" s="272" t="s">
        <v>7</v>
      </c>
      <c r="G4" s="272" t="s">
        <v>8</v>
      </c>
      <c r="H4" s="272" t="s">
        <v>9</v>
      </c>
      <c r="I4" s="272" t="s">
        <v>10</v>
      </c>
      <c r="J4" s="9" t="s">
        <v>11</v>
      </c>
      <c r="K4" s="272" t="s">
        <v>903</v>
      </c>
      <c r="L4" s="272" t="s">
        <v>823</v>
      </c>
      <c r="M4" s="274" t="s">
        <v>11</v>
      </c>
      <c r="N4" s="275"/>
    </row>
    <row r="5" spans="1:16">
      <c r="A5" s="285"/>
      <c r="B5" s="273"/>
      <c r="C5" s="277"/>
      <c r="D5" s="273"/>
      <c r="E5" s="273"/>
      <c r="F5" s="273"/>
      <c r="G5" s="273"/>
      <c r="H5" s="273"/>
      <c r="I5" s="273"/>
      <c r="J5" s="211" t="s">
        <v>361</v>
      </c>
      <c r="K5" s="273"/>
      <c r="L5" s="273"/>
      <c r="M5" s="211" t="s">
        <v>468</v>
      </c>
      <c r="N5" s="212" t="s">
        <v>818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5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8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8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820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820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820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820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820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9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0" t="s">
        <v>232</v>
      </c>
      <c r="C229" s="260" t="s">
        <v>240</v>
      </c>
      <c r="D229" s="260" t="s">
        <v>217</v>
      </c>
      <c r="E229" s="260"/>
      <c r="F229" s="260"/>
      <c r="G229" s="260"/>
      <c r="H229" s="260"/>
      <c r="I229" s="261"/>
      <c r="J229" s="262">
        <f t="shared" si="65"/>
        <v>0</v>
      </c>
      <c r="K229" s="263">
        <f>K230+K231</f>
        <v>0</v>
      </c>
      <c r="L229" s="263">
        <f t="shared" ref="L229:N229" si="73">L230+L231</f>
        <v>0</v>
      </c>
      <c r="M229" s="263">
        <f t="shared" si="73"/>
        <v>0</v>
      </c>
      <c r="N229" s="263">
        <f t="shared" si="73"/>
        <v>0</v>
      </c>
    </row>
    <row r="230" spans="1:14" ht="25.5" outlineLevel="1">
      <c r="A230" s="31"/>
      <c r="B230" s="260" t="s">
        <v>232</v>
      </c>
      <c r="C230" s="260" t="s">
        <v>240</v>
      </c>
      <c r="D230" s="260" t="s">
        <v>933</v>
      </c>
      <c r="E230" s="260" t="s">
        <v>934</v>
      </c>
      <c r="F230" s="260"/>
      <c r="G230" s="260" t="s">
        <v>33</v>
      </c>
      <c r="H230" s="260" t="s">
        <v>935</v>
      </c>
      <c r="I230" s="261" t="s">
        <v>936</v>
      </c>
      <c r="J230" s="262">
        <f t="shared" si="65"/>
        <v>0</v>
      </c>
      <c r="K230" s="263"/>
      <c r="L230" s="263"/>
      <c r="M230" s="263"/>
      <c r="N230" s="263"/>
    </row>
    <row r="231" spans="1:14" outlineLevel="1">
      <c r="A231" s="31"/>
      <c r="B231" s="260" t="s">
        <v>232</v>
      </c>
      <c r="C231" s="260" t="s">
        <v>240</v>
      </c>
      <c r="D231" s="260" t="s">
        <v>937</v>
      </c>
      <c r="E231" s="260" t="s">
        <v>934</v>
      </c>
      <c r="F231" s="260"/>
      <c r="G231" s="260" t="s">
        <v>33</v>
      </c>
      <c r="H231" s="260" t="s">
        <v>938</v>
      </c>
      <c r="I231" s="261" t="s">
        <v>939</v>
      </c>
      <c r="J231" s="262">
        <f t="shared" si="65"/>
        <v>0</v>
      </c>
      <c r="K231" s="263"/>
      <c r="L231" s="263"/>
      <c r="M231" s="263"/>
      <c r="N231" s="263"/>
    </row>
    <row r="232" spans="1:14">
      <c r="A232" s="22" t="s">
        <v>26</v>
      </c>
      <c r="B232" s="228" t="s">
        <v>232</v>
      </c>
      <c r="C232" s="237" t="s">
        <v>905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905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905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905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905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904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904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904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904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904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805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805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805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805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805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8" t="s">
        <v>270</v>
      </c>
      <c r="C310" s="228" t="s">
        <v>907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907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907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907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907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908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908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908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908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908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8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60" t="s">
        <v>270</v>
      </c>
      <c r="C357" s="260" t="s">
        <v>286</v>
      </c>
      <c r="D357" s="260" t="s">
        <v>217</v>
      </c>
      <c r="E357" s="260"/>
      <c r="F357" s="260"/>
      <c r="G357" s="260"/>
      <c r="H357" s="260"/>
      <c r="I357" s="261"/>
      <c r="J357" s="262">
        <f t="shared" si="124"/>
        <v>0</v>
      </c>
      <c r="K357" s="263">
        <f>K358+K359</f>
        <v>0</v>
      </c>
      <c r="L357" s="263">
        <f t="shared" ref="L357:N357" si="128">L358+L359</f>
        <v>0</v>
      </c>
      <c r="M357" s="263">
        <f t="shared" si="128"/>
        <v>0</v>
      </c>
      <c r="N357" s="263">
        <f t="shared" si="128"/>
        <v>0</v>
      </c>
    </row>
    <row r="358" spans="1:14" ht="25.5" outlineLevel="1">
      <c r="A358" s="31"/>
      <c r="B358" s="260" t="s">
        <v>270</v>
      </c>
      <c r="C358" s="260" t="s">
        <v>286</v>
      </c>
      <c r="D358" s="260" t="s">
        <v>933</v>
      </c>
      <c r="E358" s="260" t="s">
        <v>934</v>
      </c>
      <c r="F358" s="260"/>
      <c r="G358" s="260" t="s">
        <v>33</v>
      </c>
      <c r="H358" s="260" t="s">
        <v>935</v>
      </c>
      <c r="I358" s="261" t="s">
        <v>936</v>
      </c>
      <c r="J358" s="262">
        <f t="shared" si="124"/>
        <v>0</v>
      </c>
      <c r="K358" s="263"/>
      <c r="L358" s="263"/>
      <c r="M358" s="263"/>
      <c r="N358" s="263"/>
    </row>
    <row r="359" spans="1:14" outlineLevel="1">
      <c r="A359" s="31"/>
      <c r="B359" s="260" t="s">
        <v>270</v>
      </c>
      <c r="C359" s="260" t="s">
        <v>286</v>
      </c>
      <c r="D359" s="260" t="s">
        <v>937</v>
      </c>
      <c r="E359" s="260" t="s">
        <v>934</v>
      </c>
      <c r="F359" s="260"/>
      <c r="G359" s="260" t="s">
        <v>33</v>
      </c>
      <c r="H359" s="260" t="s">
        <v>938</v>
      </c>
      <c r="I359" s="261" t="s">
        <v>939</v>
      </c>
      <c r="J359" s="262">
        <f t="shared" si="124"/>
        <v>0</v>
      </c>
      <c r="K359" s="263"/>
      <c r="L359" s="263"/>
      <c r="M359" s="263"/>
      <c r="N359" s="263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60" t="s">
        <v>270</v>
      </c>
      <c r="C378" s="260" t="s">
        <v>268</v>
      </c>
      <c r="D378" s="260" t="s">
        <v>217</v>
      </c>
      <c r="E378" s="260"/>
      <c r="F378" s="260"/>
      <c r="G378" s="260"/>
      <c r="H378" s="260"/>
      <c r="I378" s="261"/>
      <c r="J378" s="262">
        <f t="shared" si="124"/>
        <v>0</v>
      </c>
      <c r="K378" s="263">
        <f>K379+K380</f>
        <v>0</v>
      </c>
      <c r="L378" s="263">
        <f t="shared" ref="L378:N378" si="134">L379+L380</f>
        <v>0</v>
      </c>
      <c r="M378" s="263">
        <f t="shared" si="134"/>
        <v>0</v>
      </c>
      <c r="N378" s="263">
        <f t="shared" si="134"/>
        <v>0</v>
      </c>
    </row>
    <row r="379" spans="1:14" ht="25.5" outlineLevel="1">
      <c r="A379" s="31"/>
      <c r="B379" s="260" t="s">
        <v>270</v>
      </c>
      <c r="C379" s="260" t="s">
        <v>268</v>
      </c>
      <c r="D379" s="260" t="s">
        <v>933</v>
      </c>
      <c r="E379" s="260" t="s">
        <v>934</v>
      </c>
      <c r="F379" s="260"/>
      <c r="G379" s="260" t="s">
        <v>33</v>
      </c>
      <c r="H379" s="260" t="s">
        <v>935</v>
      </c>
      <c r="I379" s="261" t="s">
        <v>936</v>
      </c>
      <c r="J379" s="262">
        <f t="shared" si="124"/>
        <v>0</v>
      </c>
      <c r="K379" s="263"/>
      <c r="L379" s="263"/>
      <c r="M379" s="263"/>
      <c r="N379" s="263"/>
    </row>
    <row r="380" spans="1:14" outlineLevel="1">
      <c r="A380" s="31"/>
      <c r="B380" s="260" t="s">
        <v>270</v>
      </c>
      <c r="C380" s="260" t="s">
        <v>268</v>
      </c>
      <c r="D380" s="260" t="s">
        <v>937</v>
      </c>
      <c r="E380" s="260" t="s">
        <v>934</v>
      </c>
      <c r="F380" s="260"/>
      <c r="G380" s="260" t="s">
        <v>33</v>
      </c>
      <c r="H380" s="260" t="s">
        <v>938</v>
      </c>
      <c r="I380" s="261" t="s">
        <v>939</v>
      </c>
      <c r="J380" s="262">
        <f t="shared" si="124"/>
        <v>0</v>
      </c>
      <c r="K380" s="263"/>
      <c r="L380" s="263"/>
      <c r="M380" s="263"/>
      <c r="N380" s="263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8">
        <f>100000-69400</f>
        <v>30600</v>
      </c>
      <c r="N402" s="258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60" t="s">
        <v>270</v>
      </c>
      <c r="C410" s="260" t="s">
        <v>269</v>
      </c>
      <c r="D410" s="260" t="s">
        <v>64</v>
      </c>
      <c r="E410" s="260" t="s">
        <v>943</v>
      </c>
      <c r="F410" s="260"/>
      <c r="G410" s="260" t="s">
        <v>33</v>
      </c>
      <c r="H410" s="260" t="s">
        <v>944</v>
      </c>
      <c r="I410" s="261" t="s">
        <v>945</v>
      </c>
      <c r="J410" s="262">
        <f t="shared" si="124"/>
        <v>0</v>
      </c>
      <c r="K410" s="263"/>
      <c r="L410" s="263"/>
      <c r="M410" s="263"/>
      <c r="N410" s="263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821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60" t="s">
        <v>270</v>
      </c>
      <c r="C438" s="260" t="s">
        <v>309</v>
      </c>
      <c r="D438" s="260" t="s">
        <v>139</v>
      </c>
      <c r="E438" s="260" t="s">
        <v>70</v>
      </c>
      <c r="F438" s="260"/>
      <c r="G438" s="260" t="s">
        <v>122</v>
      </c>
      <c r="H438" s="260" t="s">
        <v>144</v>
      </c>
      <c r="I438" s="261" t="s">
        <v>145</v>
      </c>
      <c r="J438" s="264">
        <f t="shared" si="142"/>
        <v>0</v>
      </c>
      <c r="K438" s="264"/>
      <c r="L438" s="264"/>
      <c r="M438" s="264"/>
      <c r="N438" s="264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41" t="s">
        <v>270</v>
      </c>
      <c r="C440" s="241" t="s">
        <v>923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2">L441</f>
        <v>0</v>
      </c>
      <c r="M440" s="243">
        <f t="shared" si="152"/>
        <v>0</v>
      </c>
      <c r="N440" s="243">
        <f t="shared" si="152"/>
        <v>0</v>
      </c>
    </row>
    <row r="441" spans="1:14">
      <c r="A441" s="25" t="s">
        <v>26</v>
      </c>
      <c r="B441" s="244" t="s">
        <v>270</v>
      </c>
      <c r="C441" s="241" t="s">
        <v>923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2"/>
        <v>0</v>
      </c>
      <c r="M441" s="246">
        <f t="shared" si="152"/>
        <v>0</v>
      </c>
      <c r="N441" s="246">
        <f t="shared" si="152"/>
        <v>0</v>
      </c>
    </row>
    <row r="442" spans="1:14">
      <c r="A442" s="28" t="s">
        <v>26</v>
      </c>
      <c r="B442" s="247" t="s">
        <v>270</v>
      </c>
      <c r="C442" s="241" t="s">
        <v>923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3">SUM(L443)</f>
        <v>0</v>
      </c>
      <c r="M442" s="249">
        <f t="shared" si="153"/>
        <v>0</v>
      </c>
      <c r="N442" s="249">
        <f t="shared" si="153"/>
        <v>0</v>
      </c>
    </row>
    <row r="443" spans="1:14" outlineLevel="1">
      <c r="A443" s="31" t="s">
        <v>26</v>
      </c>
      <c r="B443" s="250" t="s">
        <v>270</v>
      </c>
      <c r="C443" s="241" t="s">
        <v>923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906</v>
      </c>
      <c r="D450" s="228"/>
      <c r="E450" s="228"/>
      <c r="F450" s="228"/>
      <c r="G450" s="228"/>
      <c r="H450" s="228"/>
      <c r="I450" s="229"/>
      <c r="J450" s="230">
        <f t="shared" ref="J450:J454" si="157">K450+L450</f>
        <v>0</v>
      </c>
      <c r="K450" s="230">
        <f>K451</f>
        <v>0</v>
      </c>
      <c r="L450" s="230">
        <f t="shared" ref="L450:N451" si="158">L451</f>
        <v>0</v>
      </c>
      <c r="M450" s="230">
        <f t="shared" si="158"/>
        <v>0</v>
      </c>
      <c r="N450" s="230">
        <f t="shared" si="158"/>
        <v>0</v>
      </c>
    </row>
    <row r="451" spans="1:14" outlineLevel="1">
      <c r="A451" s="31"/>
      <c r="B451" s="231" t="s">
        <v>310</v>
      </c>
      <c r="C451" s="228" t="s">
        <v>906</v>
      </c>
      <c r="D451" s="231" t="s">
        <v>254</v>
      </c>
      <c r="E451" s="231"/>
      <c r="F451" s="231"/>
      <c r="G451" s="231"/>
      <c r="H451" s="231"/>
      <c r="I451" s="232"/>
      <c r="J451" s="233">
        <f t="shared" si="157"/>
        <v>0</v>
      </c>
      <c r="K451" s="233">
        <f>K452</f>
        <v>0</v>
      </c>
      <c r="L451" s="233">
        <f t="shared" si="158"/>
        <v>0</v>
      </c>
      <c r="M451" s="233">
        <f t="shared" si="158"/>
        <v>0</v>
      </c>
      <c r="N451" s="233">
        <f t="shared" si="158"/>
        <v>0</v>
      </c>
    </row>
    <row r="452" spans="1:14" outlineLevel="1">
      <c r="A452" s="31"/>
      <c r="B452" s="234" t="s">
        <v>310</v>
      </c>
      <c r="C452" s="228" t="s">
        <v>906</v>
      </c>
      <c r="D452" s="234" t="s">
        <v>311</v>
      </c>
      <c r="E452" s="234"/>
      <c r="F452" s="234"/>
      <c r="G452" s="234"/>
      <c r="H452" s="234"/>
      <c r="I452" s="235"/>
      <c r="J452" s="236">
        <f t="shared" si="157"/>
        <v>0</v>
      </c>
      <c r="K452" s="236">
        <f>SUM(K453:K454)</f>
        <v>0</v>
      </c>
      <c r="L452" s="236">
        <f t="shared" ref="L452:N452" si="159">SUM(L453:L454)</f>
        <v>0</v>
      </c>
      <c r="M452" s="236">
        <f t="shared" si="159"/>
        <v>0</v>
      </c>
      <c r="N452" s="236">
        <f t="shared" si="159"/>
        <v>0</v>
      </c>
    </row>
    <row r="453" spans="1:14" ht="25.5" outlineLevel="1">
      <c r="A453" s="31"/>
      <c r="B453" s="237" t="s">
        <v>310</v>
      </c>
      <c r="C453" s="228" t="s">
        <v>906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7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906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7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4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822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922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8"/>
      <c r="B553" s="279"/>
      <c r="C553" s="279"/>
      <c r="D553" s="279"/>
      <c r="E553" s="279"/>
      <c r="F553" s="279"/>
      <c r="G553" s="279"/>
      <c r="H553" s="279"/>
      <c r="I553" s="279"/>
      <c r="J553" s="279"/>
      <c r="K553" s="279"/>
      <c r="L553" s="279"/>
      <c r="M553" s="279"/>
      <c r="N553" s="279"/>
    </row>
    <row r="554" spans="1:14">
      <c r="I554" s="256" t="s">
        <v>932</v>
      </c>
      <c r="J554" s="257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165" sqref="H165:I165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8" t="s">
        <v>721</v>
      </c>
      <c r="I1" s="268"/>
    </row>
    <row r="2" spans="1:10" ht="111.75" customHeight="1">
      <c r="H2" s="269" t="s">
        <v>883</v>
      </c>
      <c r="I2" s="269"/>
    </row>
    <row r="3" spans="1:10">
      <c r="H3" s="268" t="s">
        <v>810</v>
      </c>
      <c r="I3" s="268"/>
    </row>
    <row r="5" spans="1:10" ht="56.25" customHeight="1">
      <c r="A5" s="286" t="s">
        <v>884</v>
      </c>
      <c r="B5" s="286"/>
      <c r="C5" s="286"/>
      <c r="D5" s="286"/>
      <c r="E5" s="286"/>
      <c r="F5" s="286"/>
      <c r="G5" s="286"/>
      <c r="H5" s="286"/>
      <c r="I5" s="286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7" t="s">
        <v>644</v>
      </c>
      <c r="B7" s="287"/>
      <c r="C7" s="287"/>
      <c r="D7" s="287"/>
      <c r="E7" s="287"/>
      <c r="F7" s="287"/>
      <c r="G7" s="287"/>
      <c r="H7" s="287"/>
      <c r="I7" s="287"/>
    </row>
    <row r="8" spans="1:10" ht="29.25" customHeight="1">
      <c r="A8" s="213" t="s">
        <v>360</v>
      </c>
      <c r="B8" s="83" t="s">
        <v>735</v>
      </c>
      <c r="C8" s="83" t="s">
        <v>736</v>
      </c>
      <c r="D8" s="81" t="s">
        <v>739</v>
      </c>
      <c r="E8" s="83" t="s">
        <v>737</v>
      </c>
      <c r="F8" s="83" t="s">
        <v>738</v>
      </c>
      <c r="G8" s="99" t="s">
        <v>361</v>
      </c>
      <c r="H8" s="100" t="s">
        <v>468</v>
      </c>
      <c r="I8" s="101" t="s">
        <v>818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7869.4372899999998</v>
      </c>
      <c r="H10" s="104">
        <f>H11+H53+H61+H79+H116+H194+H211+H224+H237</f>
        <v>2921.73729</v>
      </c>
      <c r="I10" s="104">
        <f>I11+I53+I61+I79+I116+I194+I211+I224+I237</f>
        <v>2950.6372900000001</v>
      </c>
      <c r="J10" s="105">
        <f>G10+H10+I10</f>
        <v>13741.81187</v>
      </c>
    </row>
    <row r="11" spans="1:10">
      <c r="A11" s="214" t="s">
        <v>362</v>
      </c>
      <c r="B11" s="72" t="s">
        <v>26</v>
      </c>
      <c r="C11" s="72" t="s">
        <v>726</v>
      </c>
      <c r="D11" s="72" t="s">
        <v>733</v>
      </c>
      <c r="E11" s="106"/>
      <c r="F11" s="72"/>
      <c r="G11" s="107">
        <f>G18+G12+G33+G39</f>
        <v>5015</v>
      </c>
      <c r="H11" s="107">
        <f t="shared" ref="H11:I11" si="0">H18+H12+H33+H39</f>
        <v>2326</v>
      </c>
      <c r="I11" s="107">
        <f t="shared" si="0"/>
        <v>2354.54</v>
      </c>
      <c r="J11" s="105">
        <f t="shared" ref="J11:J74" si="1">G11+H11+I11</f>
        <v>9695.5400000000009</v>
      </c>
    </row>
    <row r="12" spans="1:10" ht="51">
      <c r="A12" s="218" t="s">
        <v>363</v>
      </c>
      <c r="B12" s="108" t="s">
        <v>26</v>
      </c>
      <c r="C12" s="108" t="s">
        <v>726</v>
      </c>
      <c r="D12" s="108" t="s">
        <v>727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9" t="s">
        <v>438</v>
      </c>
      <c r="B13" s="111" t="s">
        <v>26</v>
      </c>
      <c r="C13" s="111" t="s">
        <v>726</v>
      </c>
      <c r="D13" s="111" t="s">
        <v>727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20" t="s">
        <v>364</v>
      </c>
      <c r="B14" s="114" t="s">
        <v>26</v>
      </c>
      <c r="C14" s="114" t="s">
        <v>726</v>
      </c>
      <c r="D14" s="114" t="s">
        <v>727</v>
      </c>
      <c r="E14" s="115" t="s">
        <v>740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21" t="s">
        <v>365</v>
      </c>
      <c r="B15" s="117" t="s">
        <v>26</v>
      </c>
      <c r="C15" s="117" t="s">
        <v>726</v>
      </c>
      <c r="D15" s="117" t="s">
        <v>727</v>
      </c>
      <c r="E15" s="118" t="s">
        <v>741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22" t="s">
        <v>367</v>
      </c>
      <c r="B16" s="119" t="s">
        <v>26</v>
      </c>
      <c r="C16" s="119" t="s">
        <v>726</v>
      </c>
      <c r="D16" s="119" t="s">
        <v>727</v>
      </c>
      <c r="E16" s="120" t="s">
        <v>742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3" t="s">
        <v>824</v>
      </c>
      <c r="B17" s="75" t="s">
        <v>26</v>
      </c>
      <c r="C17" s="75" t="s">
        <v>726</v>
      </c>
      <c r="D17" s="75" t="s">
        <v>727</v>
      </c>
      <c r="E17" s="120" t="s">
        <v>742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8" t="s">
        <v>363</v>
      </c>
      <c r="B18" s="108" t="s">
        <v>26</v>
      </c>
      <c r="C18" s="108" t="s">
        <v>726</v>
      </c>
      <c r="D18" s="108" t="s">
        <v>729</v>
      </c>
      <c r="E18" s="109" t="s">
        <v>743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9" t="s">
        <v>438</v>
      </c>
      <c r="B19" s="111" t="s">
        <v>26</v>
      </c>
      <c r="C19" s="111" t="s">
        <v>726</v>
      </c>
      <c r="D19" s="111" t="s">
        <v>729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20" t="s">
        <v>364</v>
      </c>
      <c r="B20" s="114" t="s">
        <v>26</v>
      </c>
      <c r="C20" s="114" t="s">
        <v>726</v>
      </c>
      <c r="D20" s="114" t="s">
        <v>729</v>
      </c>
      <c r="E20" s="115" t="s">
        <v>740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21" t="s">
        <v>365</v>
      </c>
      <c r="B21" s="117" t="s">
        <v>26</v>
      </c>
      <c r="C21" s="117" t="s">
        <v>726</v>
      </c>
      <c r="D21" s="117" t="s">
        <v>729</v>
      </c>
      <c r="E21" s="118" t="s">
        <v>741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22" t="s">
        <v>366</v>
      </c>
      <c r="B22" s="119" t="s">
        <v>26</v>
      </c>
      <c r="C22" s="119" t="s">
        <v>726</v>
      </c>
      <c r="D22" s="119" t="s">
        <v>729</v>
      </c>
      <c r="E22" s="121" t="s">
        <v>744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3" t="s">
        <v>825</v>
      </c>
      <c r="B23" s="75" t="s">
        <v>26</v>
      </c>
      <c r="C23" s="75" t="s">
        <v>726</v>
      </c>
      <c r="D23" s="75" t="s">
        <v>729</v>
      </c>
      <c r="E23" s="120" t="s">
        <v>744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3" t="s">
        <v>826</v>
      </c>
      <c r="B24" s="75" t="s">
        <v>26</v>
      </c>
      <c r="C24" s="75" t="s">
        <v>726</v>
      </c>
      <c r="D24" s="75" t="s">
        <v>729</v>
      </c>
      <c r="E24" s="120" t="s">
        <v>744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3" t="s">
        <v>827</v>
      </c>
      <c r="B25" s="75" t="s">
        <v>26</v>
      </c>
      <c r="C25" s="75" t="s">
        <v>726</v>
      </c>
      <c r="D25" s="75" t="s">
        <v>729</v>
      </c>
      <c r="E25" s="120" t="s">
        <v>744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726</v>
      </c>
      <c r="D26" s="119" t="s">
        <v>729</v>
      </c>
      <c r="E26" s="121" t="s">
        <v>742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824</v>
      </c>
      <c r="B27" s="75" t="s">
        <v>26</v>
      </c>
      <c r="C27" s="75" t="s">
        <v>726</v>
      </c>
      <c r="D27" s="75" t="s">
        <v>729</v>
      </c>
      <c r="E27" s="120" t="s">
        <v>742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726</v>
      </c>
      <c r="D28" s="119" t="s">
        <v>729</v>
      </c>
      <c r="E28" s="120" t="s">
        <v>745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881</v>
      </c>
      <c r="B29" s="75" t="s">
        <v>26</v>
      </c>
      <c r="C29" s="75" t="s">
        <v>726</v>
      </c>
      <c r="D29" s="75" t="s">
        <v>729</v>
      </c>
      <c r="E29" s="120" t="s">
        <v>745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726</v>
      </c>
      <c r="D30" s="117" t="s">
        <v>729</v>
      </c>
      <c r="E30" s="118" t="s">
        <v>746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726</v>
      </c>
      <c r="D31" s="119" t="s">
        <v>729</v>
      </c>
      <c r="E31" s="122" t="s">
        <v>747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827</v>
      </c>
      <c r="B32" s="75" t="s">
        <v>26</v>
      </c>
      <c r="C32" s="75" t="s">
        <v>726</v>
      </c>
      <c r="D32" s="75" t="s">
        <v>729</v>
      </c>
      <c r="E32" s="122" t="s">
        <v>747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726</v>
      </c>
      <c r="D33" s="108" t="s">
        <v>22</v>
      </c>
      <c r="E33" s="109" t="s">
        <v>743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9" t="s">
        <v>438</v>
      </c>
      <c r="B34" s="111" t="s">
        <v>26</v>
      </c>
      <c r="C34" s="111" t="s">
        <v>726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20" t="s">
        <v>364</v>
      </c>
      <c r="B35" s="114" t="s">
        <v>26</v>
      </c>
      <c r="C35" s="114" t="s">
        <v>726</v>
      </c>
      <c r="D35" s="114" t="s">
        <v>22</v>
      </c>
      <c r="E35" s="115" t="s">
        <v>740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21" t="s">
        <v>369</v>
      </c>
      <c r="B36" s="117" t="s">
        <v>26</v>
      </c>
      <c r="C36" s="117" t="s">
        <v>726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22" t="s">
        <v>439</v>
      </c>
      <c r="B37" s="119" t="s">
        <v>26</v>
      </c>
      <c r="C37" s="119" t="s">
        <v>726</v>
      </c>
      <c r="D37" s="119" t="s">
        <v>22</v>
      </c>
      <c r="E37" s="121" t="s">
        <v>748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3" t="s">
        <v>880</v>
      </c>
      <c r="B38" s="75" t="s">
        <v>26</v>
      </c>
      <c r="C38" s="75" t="s">
        <v>726</v>
      </c>
      <c r="D38" s="75" t="s">
        <v>22</v>
      </c>
      <c r="E38" s="120" t="s">
        <v>748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8" t="s">
        <v>370</v>
      </c>
      <c r="B39" s="108" t="s">
        <v>26</v>
      </c>
      <c r="C39" s="108" t="s">
        <v>726</v>
      </c>
      <c r="D39" s="108" t="s">
        <v>24</v>
      </c>
      <c r="E39" s="109" t="s">
        <v>743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9" t="s">
        <v>438</v>
      </c>
      <c r="B40" s="111" t="s">
        <v>26</v>
      </c>
      <c r="C40" s="111" t="s">
        <v>726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20" t="s">
        <v>364</v>
      </c>
      <c r="B41" s="114" t="s">
        <v>26</v>
      </c>
      <c r="C41" s="114" t="s">
        <v>726</v>
      </c>
      <c r="D41" s="114" t="s">
        <v>24</v>
      </c>
      <c r="E41" s="115" t="s">
        <v>740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21" t="s">
        <v>371</v>
      </c>
      <c r="B42" s="117" t="s">
        <v>26</v>
      </c>
      <c r="C42" s="117" t="s">
        <v>726</v>
      </c>
      <c r="D42" s="117" t="s">
        <v>24</v>
      </c>
      <c r="E42" s="118" t="s">
        <v>746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22" t="s">
        <v>372</v>
      </c>
      <c r="B43" s="119" t="s">
        <v>26</v>
      </c>
      <c r="C43" s="119" t="s">
        <v>726</v>
      </c>
      <c r="D43" s="119" t="s">
        <v>24</v>
      </c>
      <c r="E43" s="121" t="s">
        <v>749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3" t="s">
        <v>879</v>
      </c>
      <c r="B44" s="75" t="s">
        <v>26</v>
      </c>
      <c r="C44" s="75" t="s">
        <v>726</v>
      </c>
      <c r="D44" s="75" t="s">
        <v>24</v>
      </c>
      <c r="E44" s="120" t="s">
        <v>749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22" t="s">
        <v>373</v>
      </c>
      <c r="B45" s="119" t="s">
        <v>26</v>
      </c>
      <c r="C45" s="119" t="s">
        <v>726</v>
      </c>
      <c r="D45" s="119" t="s">
        <v>24</v>
      </c>
      <c r="E45" s="121" t="s">
        <v>750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3" t="s">
        <v>878</v>
      </c>
      <c r="B46" s="75" t="s">
        <v>26</v>
      </c>
      <c r="C46" s="75" t="s">
        <v>726</v>
      </c>
      <c r="D46" s="75" t="s">
        <v>24</v>
      </c>
      <c r="E46" s="120" t="s">
        <v>750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22" t="s">
        <v>374</v>
      </c>
      <c r="B47" s="119" t="s">
        <v>26</v>
      </c>
      <c r="C47" s="119" t="s">
        <v>726</v>
      </c>
      <c r="D47" s="119" t="s">
        <v>24</v>
      </c>
      <c r="E47" s="121" t="s">
        <v>751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3" t="s">
        <v>877</v>
      </c>
      <c r="B48" s="75" t="s">
        <v>26</v>
      </c>
      <c r="C48" s="75" t="s">
        <v>726</v>
      </c>
      <c r="D48" s="75" t="s">
        <v>24</v>
      </c>
      <c r="E48" s="120" t="s">
        <v>751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22" t="s">
        <v>375</v>
      </c>
      <c r="B49" s="119" t="s">
        <v>26</v>
      </c>
      <c r="C49" s="119" t="s">
        <v>726</v>
      </c>
      <c r="D49" s="119" t="s">
        <v>24</v>
      </c>
      <c r="E49" s="121" t="s">
        <v>752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3" t="s">
        <v>876</v>
      </c>
      <c r="B50" s="75" t="s">
        <v>26</v>
      </c>
      <c r="C50" s="75" t="s">
        <v>726</v>
      </c>
      <c r="D50" s="75" t="s">
        <v>24</v>
      </c>
      <c r="E50" s="120" t="s">
        <v>752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22" t="s">
        <v>376</v>
      </c>
      <c r="B51" s="119" t="s">
        <v>26</v>
      </c>
      <c r="C51" s="119" t="s">
        <v>726</v>
      </c>
      <c r="D51" s="119" t="s">
        <v>24</v>
      </c>
      <c r="E51" s="121" t="s">
        <v>753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3" t="s">
        <v>875</v>
      </c>
      <c r="B52" s="75" t="s">
        <v>26</v>
      </c>
      <c r="C52" s="75" t="s">
        <v>726</v>
      </c>
      <c r="D52" s="75" t="s">
        <v>24</v>
      </c>
      <c r="E52" s="120" t="s">
        <v>753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4" t="s">
        <v>466</v>
      </c>
      <c r="B53" s="72" t="s">
        <v>26</v>
      </c>
      <c r="C53" s="72" t="s">
        <v>727</v>
      </c>
      <c r="D53" s="72" t="s">
        <v>733</v>
      </c>
      <c r="E53" s="106" t="s">
        <v>743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727</v>
      </c>
      <c r="D54" s="108" t="s">
        <v>728</v>
      </c>
      <c r="E54" s="109" t="s">
        <v>743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727</v>
      </c>
      <c r="D55" s="111" t="s">
        <v>728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727</v>
      </c>
      <c r="D56" s="114" t="s">
        <v>728</v>
      </c>
      <c r="E56" s="115" t="s">
        <v>740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727</v>
      </c>
      <c r="D57" s="117" t="s">
        <v>728</v>
      </c>
      <c r="E57" s="118" t="s">
        <v>746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890</v>
      </c>
      <c r="B58" s="119" t="s">
        <v>26</v>
      </c>
      <c r="C58" s="119" t="s">
        <v>727</v>
      </c>
      <c r="D58" s="119" t="s">
        <v>728</v>
      </c>
      <c r="E58" s="121" t="s">
        <v>754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888</v>
      </c>
      <c r="B59" s="75" t="s">
        <v>26</v>
      </c>
      <c r="C59" s="75" t="s">
        <v>727</v>
      </c>
      <c r="D59" s="75" t="s">
        <v>728</v>
      </c>
      <c r="E59" s="120" t="s">
        <v>754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874</v>
      </c>
      <c r="B60" s="75" t="s">
        <v>26</v>
      </c>
      <c r="C60" s="75" t="s">
        <v>727</v>
      </c>
      <c r="D60" s="75" t="s">
        <v>728</v>
      </c>
      <c r="E60" s="120" t="s">
        <v>754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728</v>
      </c>
      <c r="D61" s="72" t="s">
        <v>733</v>
      </c>
      <c r="E61" s="106" t="s">
        <v>743</v>
      </c>
      <c r="F61" s="72"/>
      <c r="G61" s="107">
        <f>G62+G71</f>
        <v>418.6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418.6</v>
      </c>
    </row>
    <row r="62" spans="1:10" ht="51">
      <c r="A62" s="218" t="s">
        <v>380</v>
      </c>
      <c r="B62" s="108" t="s">
        <v>26</v>
      </c>
      <c r="C62" s="108" t="s">
        <v>728</v>
      </c>
      <c r="D62" s="108" t="s">
        <v>21</v>
      </c>
      <c r="E62" s="109" t="s">
        <v>743</v>
      </c>
      <c r="F62" s="108"/>
      <c r="G62" s="110">
        <f>G63</f>
        <v>418.6</v>
      </c>
      <c r="H62" s="110">
        <f t="shared" ref="H62:I64" si="21">H63</f>
        <v>0</v>
      </c>
      <c r="I62" s="110">
        <f t="shared" si="21"/>
        <v>0</v>
      </c>
      <c r="J62" s="105">
        <f t="shared" si="1"/>
        <v>418.6</v>
      </c>
    </row>
    <row r="63" spans="1:10" ht="51" outlineLevel="1">
      <c r="A63" s="219" t="s">
        <v>438</v>
      </c>
      <c r="B63" s="111" t="s">
        <v>26</v>
      </c>
      <c r="C63" s="111" t="s">
        <v>728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1"/>
        <v>0</v>
      </c>
      <c r="I63" s="113">
        <f t="shared" si="21"/>
        <v>0</v>
      </c>
      <c r="J63" s="105">
        <f t="shared" si="1"/>
        <v>418.6</v>
      </c>
    </row>
    <row r="64" spans="1:10" outlineLevel="1">
      <c r="A64" s="220" t="s">
        <v>364</v>
      </c>
      <c r="B64" s="114" t="s">
        <v>26</v>
      </c>
      <c r="C64" s="114" t="s">
        <v>728</v>
      </c>
      <c r="D64" s="114" t="s">
        <v>21</v>
      </c>
      <c r="E64" s="115" t="s">
        <v>740</v>
      </c>
      <c r="F64" s="114"/>
      <c r="G64" s="113">
        <f>G65</f>
        <v>418.6</v>
      </c>
      <c r="H64" s="113">
        <f t="shared" si="21"/>
        <v>0</v>
      </c>
      <c r="I64" s="113">
        <f t="shared" si="21"/>
        <v>0</v>
      </c>
      <c r="J64" s="105">
        <f t="shared" si="1"/>
        <v>418.6</v>
      </c>
    </row>
    <row r="65" spans="1:10" ht="38.25" outlineLevel="1">
      <c r="A65" s="221" t="s">
        <v>378</v>
      </c>
      <c r="B65" s="117" t="s">
        <v>26</v>
      </c>
      <c r="C65" s="117" t="s">
        <v>728</v>
      </c>
      <c r="D65" s="117" t="s">
        <v>21</v>
      </c>
      <c r="E65" s="118" t="s">
        <v>755</v>
      </c>
      <c r="F65" s="117"/>
      <c r="G65" s="113">
        <f>G66+G69</f>
        <v>418.6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418.6</v>
      </c>
    </row>
    <row r="66" spans="1:10" ht="25.5" outlineLevel="1">
      <c r="A66" s="221" t="s">
        <v>463</v>
      </c>
      <c r="B66" s="119" t="s">
        <v>26</v>
      </c>
      <c r="C66" s="119" t="s">
        <v>728</v>
      </c>
      <c r="D66" s="119" t="s">
        <v>21</v>
      </c>
      <c r="E66" s="121" t="s">
        <v>756</v>
      </c>
      <c r="F66" s="119"/>
      <c r="G66" s="113">
        <f>G67+G68</f>
        <v>368.6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368.6</v>
      </c>
    </row>
    <row r="67" spans="1:10" ht="51" outlineLevel="1">
      <c r="A67" s="223" t="s">
        <v>872</v>
      </c>
      <c r="B67" s="75" t="s">
        <v>26</v>
      </c>
      <c r="C67" s="75" t="s">
        <v>728</v>
      </c>
      <c r="D67" s="75" t="s">
        <v>21</v>
      </c>
      <c r="E67" s="120" t="s">
        <v>756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21" t="s">
        <v>873</v>
      </c>
      <c r="B68" s="75" t="s">
        <v>26</v>
      </c>
      <c r="C68" s="75" t="s">
        <v>728</v>
      </c>
      <c r="D68" s="75" t="s">
        <v>21</v>
      </c>
      <c r="E68" s="120" t="s">
        <v>756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728</v>
      </c>
      <c r="D69" s="119" t="s">
        <v>21</v>
      </c>
      <c r="E69" s="121" t="s">
        <v>757</v>
      </c>
      <c r="F69" s="119"/>
      <c r="G69" s="113">
        <f>G70</f>
        <v>50</v>
      </c>
      <c r="H69" s="113">
        <f t="shared" ref="H69:I69" si="24">H70</f>
        <v>0</v>
      </c>
      <c r="I69" s="113">
        <f t="shared" si="24"/>
        <v>0</v>
      </c>
      <c r="J69" s="105">
        <f t="shared" si="1"/>
        <v>50</v>
      </c>
    </row>
    <row r="70" spans="1:10" ht="76.5" outlineLevel="1">
      <c r="A70" s="223" t="s">
        <v>871</v>
      </c>
      <c r="B70" s="75" t="s">
        <v>26</v>
      </c>
      <c r="C70" s="75" t="s">
        <v>728</v>
      </c>
      <c r="D70" s="75" t="s">
        <v>21</v>
      </c>
      <c r="E70" s="120" t="s">
        <v>757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8" t="s">
        <v>381</v>
      </c>
      <c r="B71" s="108" t="s">
        <v>26</v>
      </c>
      <c r="C71" s="108" t="s">
        <v>728</v>
      </c>
      <c r="D71" s="108" t="s">
        <v>25</v>
      </c>
      <c r="E71" s="109" t="s">
        <v>743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728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728</v>
      </c>
      <c r="D73" s="114" t="s">
        <v>25</v>
      </c>
      <c r="E73" s="115" t="s">
        <v>740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728</v>
      </c>
      <c r="D74" s="117" t="s">
        <v>25</v>
      </c>
      <c r="E74" s="118" t="s">
        <v>755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728</v>
      </c>
      <c r="D75" s="119" t="s">
        <v>25</v>
      </c>
      <c r="E75" s="122" t="s">
        <v>758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870</v>
      </c>
      <c r="B76" s="75" t="s">
        <v>26</v>
      </c>
      <c r="C76" s="75" t="s">
        <v>728</v>
      </c>
      <c r="D76" s="75" t="s">
        <v>25</v>
      </c>
      <c r="E76" s="122" t="s">
        <v>758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728</v>
      </c>
      <c r="D77" s="119" t="s">
        <v>25</v>
      </c>
      <c r="E77" s="121" t="s">
        <v>759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869</v>
      </c>
      <c r="B78" s="75" t="s">
        <v>26</v>
      </c>
      <c r="C78" s="75" t="s">
        <v>728</v>
      </c>
      <c r="D78" s="75" t="s">
        <v>25</v>
      </c>
      <c r="E78" s="120" t="s">
        <v>759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729</v>
      </c>
      <c r="D79" s="72" t="s">
        <v>733</v>
      </c>
      <c r="E79" s="106" t="s">
        <v>743</v>
      </c>
      <c r="F79" s="72"/>
      <c r="G79" s="107">
        <f>G80+G86+G92+G106</f>
        <v>882.2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882.2</v>
      </c>
    </row>
    <row r="80" spans="1:10">
      <c r="A80" s="218" t="s">
        <v>460</v>
      </c>
      <c r="B80" s="108" t="s">
        <v>26</v>
      </c>
      <c r="C80" s="108" t="s">
        <v>729</v>
      </c>
      <c r="D80" s="108" t="s">
        <v>726</v>
      </c>
      <c r="E80" s="109" t="s">
        <v>743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729</v>
      </c>
      <c r="D81" s="111" t="s">
        <v>726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729</v>
      </c>
      <c r="D82" s="114" t="s">
        <v>726</v>
      </c>
      <c r="E82" s="115" t="s">
        <v>740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729</v>
      </c>
      <c r="D83" s="117" t="s">
        <v>726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729</v>
      </c>
      <c r="D84" s="119" t="s">
        <v>726</v>
      </c>
      <c r="E84" s="120" t="s">
        <v>760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868</v>
      </c>
      <c r="B85" s="75" t="s">
        <v>26</v>
      </c>
      <c r="C85" s="75" t="s">
        <v>729</v>
      </c>
      <c r="D85" s="75" t="s">
        <v>726</v>
      </c>
      <c r="E85" s="120" t="s">
        <v>760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729</v>
      </c>
      <c r="D86" s="108" t="s">
        <v>731</v>
      </c>
      <c r="E86" s="109" t="s">
        <v>743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729</v>
      </c>
      <c r="D87" s="111" t="s">
        <v>731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729</v>
      </c>
      <c r="D88" s="114" t="s">
        <v>731</v>
      </c>
      <c r="E88" s="115" t="s">
        <v>740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729</v>
      </c>
      <c r="D89" s="117" t="s">
        <v>731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729</v>
      </c>
      <c r="D90" s="119" t="s">
        <v>731</v>
      </c>
      <c r="E90" s="121" t="s">
        <v>761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867</v>
      </c>
      <c r="B91" s="75" t="s">
        <v>26</v>
      </c>
      <c r="C91" s="75" t="s">
        <v>729</v>
      </c>
      <c r="D91" s="75" t="s">
        <v>731</v>
      </c>
      <c r="E91" s="120" t="s">
        <v>761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729</v>
      </c>
      <c r="D92" s="108" t="s">
        <v>734</v>
      </c>
      <c r="E92" s="109" t="s">
        <v>743</v>
      </c>
      <c r="F92" s="108"/>
      <c r="G92" s="110">
        <f>G93</f>
        <v>862.2</v>
      </c>
      <c r="H92" s="110">
        <f t="shared" ref="H92:I93" si="33">H93</f>
        <v>0</v>
      </c>
      <c r="I92" s="110">
        <f t="shared" si="33"/>
        <v>0</v>
      </c>
      <c r="J92" s="105">
        <f t="shared" si="28"/>
        <v>862.2</v>
      </c>
    </row>
    <row r="93" spans="1:10" ht="51" outlineLevel="1">
      <c r="A93" s="219" t="s">
        <v>438</v>
      </c>
      <c r="B93" s="111" t="s">
        <v>26</v>
      </c>
      <c r="C93" s="111" t="s">
        <v>729</v>
      </c>
      <c r="D93" s="111" t="s">
        <v>734</v>
      </c>
      <c r="E93" s="112" t="s">
        <v>582</v>
      </c>
      <c r="F93" s="111"/>
      <c r="G93" s="113">
        <f>G94</f>
        <v>862.2</v>
      </c>
      <c r="H93" s="113">
        <f t="shared" si="33"/>
        <v>0</v>
      </c>
      <c r="I93" s="113">
        <f t="shared" si="33"/>
        <v>0</v>
      </c>
      <c r="J93" s="105">
        <f t="shared" si="28"/>
        <v>862.2</v>
      </c>
    </row>
    <row r="94" spans="1:10" outlineLevel="1">
      <c r="A94" s="220" t="s">
        <v>387</v>
      </c>
      <c r="B94" s="114" t="s">
        <v>26</v>
      </c>
      <c r="C94" s="114" t="s">
        <v>729</v>
      </c>
      <c r="D94" s="114" t="s">
        <v>734</v>
      </c>
      <c r="E94" s="115" t="s">
        <v>762</v>
      </c>
      <c r="F94" s="114"/>
      <c r="G94" s="113">
        <f>G95+G103</f>
        <v>862.2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862.2</v>
      </c>
    </row>
    <row r="95" spans="1:10" ht="76.5" outlineLevel="1">
      <c r="A95" s="221" t="s">
        <v>688</v>
      </c>
      <c r="B95" s="117" t="s">
        <v>26</v>
      </c>
      <c r="C95" s="117" t="s">
        <v>729</v>
      </c>
      <c r="D95" s="117" t="s">
        <v>734</v>
      </c>
      <c r="E95" s="118" t="s">
        <v>763</v>
      </c>
      <c r="F95" s="117"/>
      <c r="G95" s="113">
        <f>G96+G98+G101</f>
        <v>862.2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862.2</v>
      </c>
    </row>
    <row r="96" spans="1:10" outlineLevel="1">
      <c r="A96" s="222" t="s">
        <v>459</v>
      </c>
      <c r="B96" s="119" t="s">
        <v>26</v>
      </c>
      <c r="C96" s="119" t="s">
        <v>729</v>
      </c>
      <c r="D96" s="119" t="s">
        <v>734</v>
      </c>
      <c r="E96" s="121" t="s">
        <v>764</v>
      </c>
      <c r="F96" s="119"/>
      <c r="G96" s="113">
        <f>G97</f>
        <v>862.2</v>
      </c>
      <c r="H96" s="113">
        <f t="shared" ref="H96:I96" si="36">H97</f>
        <v>0</v>
      </c>
      <c r="I96" s="113">
        <f t="shared" si="36"/>
        <v>0</v>
      </c>
      <c r="J96" s="105">
        <f t="shared" si="28"/>
        <v>862.2</v>
      </c>
    </row>
    <row r="97" spans="1:10" ht="51" outlineLevel="1">
      <c r="A97" s="223" t="s">
        <v>882</v>
      </c>
      <c r="B97" s="75" t="s">
        <v>26</v>
      </c>
      <c r="C97" s="75" t="s">
        <v>729</v>
      </c>
      <c r="D97" s="75" t="s">
        <v>734</v>
      </c>
      <c r="E97" s="120" t="s">
        <v>764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862.2</v>
      </c>
    </row>
    <row r="98" spans="1:10" outlineLevel="1">
      <c r="A98" s="222" t="s">
        <v>388</v>
      </c>
      <c r="B98" s="119" t="s">
        <v>26</v>
      </c>
      <c r="C98" s="119" t="s">
        <v>729</v>
      </c>
      <c r="D98" s="119" t="s">
        <v>734</v>
      </c>
      <c r="E98" s="121" t="s">
        <v>765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865</v>
      </c>
      <c r="B99" s="75" t="s">
        <v>26</v>
      </c>
      <c r="C99" s="75" t="s">
        <v>729</v>
      </c>
      <c r="D99" s="75" t="s">
        <v>734</v>
      </c>
      <c r="E99" s="120" t="s">
        <v>765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940</v>
      </c>
      <c r="B100" s="75" t="s">
        <v>26</v>
      </c>
      <c r="C100" s="75" t="s">
        <v>729</v>
      </c>
      <c r="D100" s="75" t="s">
        <v>734</v>
      </c>
      <c r="E100" s="120" t="s">
        <v>765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729</v>
      </c>
      <c r="D101" s="119" t="s">
        <v>734</v>
      </c>
      <c r="E101" s="120" t="s">
        <v>909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866</v>
      </c>
      <c r="B102" s="75" t="s">
        <v>26</v>
      </c>
      <c r="C102" s="75" t="s">
        <v>729</v>
      </c>
      <c r="D102" s="75" t="s">
        <v>734</v>
      </c>
      <c r="E102" s="120" t="s">
        <v>909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729</v>
      </c>
      <c r="D103" s="117" t="s">
        <v>734</v>
      </c>
      <c r="E103" s="118" t="s">
        <v>766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729</v>
      </c>
      <c r="D104" s="119" t="s">
        <v>734</v>
      </c>
      <c r="E104" s="121" t="s">
        <v>767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865</v>
      </c>
      <c r="B105" s="75" t="s">
        <v>26</v>
      </c>
      <c r="C105" s="75" t="s">
        <v>729</v>
      </c>
      <c r="D105" s="75" t="s">
        <v>734</v>
      </c>
      <c r="E105" s="120" t="s">
        <v>767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729</v>
      </c>
      <c r="D106" s="108" t="s">
        <v>23</v>
      </c>
      <c r="E106" s="109" t="s">
        <v>743</v>
      </c>
      <c r="F106" s="108"/>
      <c r="G106" s="110">
        <f>G107</f>
        <v>20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20</v>
      </c>
    </row>
    <row r="107" spans="1:10" ht="51" outlineLevel="1">
      <c r="A107" s="219" t="s">
        <v>438</v>
      </c>
      <c r="B107" s="111" t="s">
        <v>26</v>
      </c>
      <c r="C107" s="111" t="s">
        <v>729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40"/>
        <v>0</v>
      </c>
      <c r="I107" s="113">
        <f t="shared" si="40"/>
        <v>0</v>
      </c>
      <c r="J107" s="105">
        <f t="shared" si="28"/>
        <v>20</v>
      </c>
    </row>
    <row r="108" spans="1:10" outlineLevel="1">
      <c r="A108" s="220" t="s">
        <v>364</v>
      </c>
      <c r="B108" s="114" t="s">
        <v>26</v>
      </c>
      <c r="C108" s="114" t="s">
        <v>729</v>
      </c>
      <c r="D108" s="114" t="s">
        <v>23</v>
      </c>
      <c r="E108" s="115" t="s">
        <v>740</v>
      </c>
      <c r="F108" s="114"/>
      <c r="G108" s="113">
        <f>G109</f>
        <v>20</v>
      </c>
      <c r="H108" s="113">
        <f t="shared" si="40"/>
        <v>0</v>
      </c>
      <c r="I108" s="113">
        <f t="shared" si="40"/>
        <v>0</v>
      </c>
      <c r="J108" s="105">
        <f t="shared" si="28"/>
        <v>20</v>
      </c>
    </row>
    <row r="109" spans="1:10" ht="25.5" outlineLevel="1">
      <c r="A109" s="221" t="s">
        <v>369</v>
      </c>
      <c r="B109" s="117" t="s">
        <v>26</v>
      </c>
      <c r="C109" s="117" t="s">
        <v>729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20</v>
      </c>
    </row>
    <row r="110" spans="1:10" ht="38.25" outlineLevel="1">
      <c r="A110" s="222" t="s">
        <v>453</v>
      </c>
      <c r="B110" s="119" t="s">
        <v>26</v>
      </c>
      <c r="C110" s="119" t="s">
        <v>729</v>
      </c>
      <c r="D110" s="119" t="s">
        <v>23</v>
      </c>
      <c r="E110" s="121" t="s">
        <v>768</v>
      </c>
      <c r="F110" s="119"/>
      <c r="G110" s="113">
        <f>G111</f>
        <v>20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20</v>
      </c>
    </row>
    <row r="111" spans="1:10" ht="63.75" outlineLevel="1">
      <c r="A111" s="223" t="s">
        <v>864</v>
      </c>
      <c r="B111" s="75" t="s">
        <v>26</v>
      </c>
      <c r="C111" s="75" t="s">
        <v>729</v>
      </c>
      <c r="D111" s="75" t="s">
        <v>23</v>
      </c>
      <c r="E111" s="120" t="s">
        <v>768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20</v>
      </c>
    </row>
    <row r="112" spans="1:10" ht="25.5" outlineLevel="1">
      <c r="A112" s="222" t="s">
        <v>911</v>
      </c>
      <c r="B112" s="119" t="s">
        <v>26</v>
      </c>
      <c r="C112" s="119" t="s">
        <v>729</v>
      </c>
      <c r="D112" s="119" t="s">
        <v>23</v>
      </c>
      <c r="E112" s="121" t="s">
        <v>910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912</v>
      </c>
      <c r="B113" s="75" t="s">
        <v>26</v>
      </c>
      <c r="C113" s="75" t="s">
        <v>729</v>
      </c>
      <c r="D113" s="75" t="s">
        <v>23</v>
      </c>
      <c r="E113" s="121" t="s">
        <v>910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729</v>
      </c>
      <c r="D114" s="119" t="s">
        <v>23</v>
      </c>
      <c r="E114" s="121" t="s">
        <v>769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863</v>
      </c>
      <c r="B115" s="75" t="s">
        <v>26</v>
      </c>
      <c r="C115" s="75" t="s">
        <v>729</v>
      </c>
      <c r="D115" s="75" t="s">
        <v>23</v>
      </c>
      <c r="E115" s="120" t="s">
        <v>769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730</v>
      </c>
      <c r="D116" s="72" t="s">
        <v>733</v>
      </c>
      <c r="E116" s="106" t="s">
        <v>743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8"/>
        <v>313.47187000000002</v>
      </c>
    </row>
    <row r="117" spans="1:10">
      <c r="A117" s="218" t="s">
        <v>395</v>
      </c>
      <c r="B117" s="108" t="s">
        <v>26</v>
      </c>
      <c r="C117" s="108" t="s">
        <v>730</v>
      </c>
      <c r="D117" s="108" t="s">
        <v>726</v>
      </c>
      <c r="E117" s="109" t="s">
        <v>743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730</v>
      </c>
      <c r="D118" s="111" t="s">
        <v>726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730</v>
      </c>
      <c r="D119" s="114" t="s">
        <v>726</v>
      </c>
      <c r="E119" s="115" t="s">
        <v>770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730</v>
      </c>
      <c r="D120" s="117" t="s">
        <v>726</v>
      </c>
      <c r="E120" s="118" t="s">
        <v>771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730</v>
      </c>
      <c r="D121" s="119" t="s">
        <v>726</v>
      </c>
      <c r="E121" s="121" t="s">
        <v>772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862</v>
      </c>
      <c r="B122" s="75" t="s">
        <v>26</v>
      </c>
      <c r="C122" s="75" t="s">
        <v>730</v>
      </c>
      <c r="D122" s="75" t="s">
        <v>726</v>
      </c>
      <c r="E122" s="120" t="s">
        <v>772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730</v>
      </c>
      <c r="D123" s="119" t="s">
        <v>726</v>
      </c>
      <c r="E123" s="122" t="s">
        <v>773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861</v>
      </c>
      <c r="B124" s="75" t="s">
        <v>26</v>
      </c>
      <c r="C124" s="119" t="s">
        <v>730</v>
      </c>
      <c r="D124" s="119" t="s">
        <v>726</v>
      </c>
      <c r="E124" s="122" t="s">
        <v>773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730</v>
      </c>
      <c r="D125" s="108" t="s">
        <v>727</v>
      </c>
      <c r="E125" s="109" t="s">
        <v>743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730</v>
      </c>
      <c r="D126" s="111" t="s">
        <v>727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730</v>
      </c>
      <c r="D127" s="114" t="s">
        <v>727</v>
      </c>
      <c r="E127" s="115" t="s">
        <v>770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730</v>
      </c>
      <c r="D128" s="117" t="s">
        <v>727</v>
      </c>
      <c r="E128" s="118" t="s">
        <v>771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730</v>
      </c>
      <c r="D129" s="119" t="s">
        <v>727</v>
      </c>
      <c r="E129" s="121" t="s">
        <v>774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855</v>
      </c>
      <c r="B130" s="75" t="s">
        <v>26</v>
      </c>
      <c r="C130" s="75" t="s">
        <v>730</v>
      </c>
      <c r="D130" s="75" t="s">
        <v>727</v>
      </c>
      <c r="E130" s="120" t="s">
        <v>774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730</v>
      </c>
      <c r="D131" s="119" t="s">
        <v>727</v>
      </c>
      <c r="E131" s="121" t="s">
        <v>775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860</v>
      </c>
      <c r="B132" s="75" t="s">
        <v>26</v>
      </c>
      <c r="C132" s="75" t="s">
        <v>730</v>
      </c>
      <c r="D132" s="75" t="s">
        <v>727</v>
      </c>
      <c r="E132" s="120" t="s">
        <v>775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730</v>
      </c>
      <c r="D133" s="119" t="s">
        <v>727</v>
      </c>
      <c r="E133" s="121" t="s">
        <v>776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859</v>
      </c>
      <c r="B134" s="75" t="s">
        <v>26</v>
      </c>
      <c r="C134" s="75" t="s">
        <v>730</v>
      </c>
      <c r="D134" s="75" t="s">
        <v>727</v>
      </c>
      <c r="E134" s="120" t="s">
        <v>776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730</v>
      </c>
      <c r="D135" s="119" t="s">
        <v>727</v>
      </c>
      <c r="E135" s="121" t="s">
        <v>777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858</v>
      </c>
      <c r="B136" s="75" t="s">
        <v>26</v>
      </c>
      <c r="C136" s="75" t="s">
        <v>730</v>
      </c>
      <c r="D136" s="75" t="s">
        <v>727</v>
      </c>
      <c r="E136" s="120" t="s">
        <v>777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730</v>
      </c>
      <c r="D137" s="119" t="s">
        <v>727</v>
      </c>
      <c r="E137" s="121" t="s">
        <v>778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857</v>
      </c>
      <c r="B138" s="75" t="s">
        <v>26</v>
      </c>
      <c r="C138" s="75" t="s">
        <v>730</v>
      </c>
      <c r="D138" s="75" t="s">
        <v>727</v>
      </c>
      <c r="E138" s="120" t="s">
        <v>778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807</v>
      </c>
      <c r="B139" s="75" t="s">
        <v>26</v>
      </c>
      <c r="C139" s="75" t="s">
        <v>730</v>
      </c>
      <c r="D139" s="75" t="s">
        <v>727</v>
      </c>
      <c r="E139" s="120" t="s">
        <v>806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856</v>
      </c>
      <c r="B140" s="75" t="s">
        <v>26</v>
      </c>
      <c r="C140" s="75" t="s">
        <v>730</v>
      </c>
      <c r="D140" s="75" t="s">
        <v>727</v>
      </c>
      <c r="E140" s="120" t="s">
        <v>806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730</v>
      </c>
      <c r="D141" s="108" t="s">
        <v>728</v>
      </c>
      <c r="E141" s="109" t="s">
        <v>743</v>
      </c>
      <c r="F141" s="108"/>
      <c r="G141" s="110">
        <f>G142</f>
        <v>175.43729000000002</v>
      </c>
      <c r="H141" s="110">
        <f t="shared" ref="H141:I142" si="56">H142</f>
        <v>74.437290000000004</v>
      </c>
      <c r="I141" s="110">
        <f t="shared" si="56"/>
        <v>63.597290000000001</v>
      </c>
      <c r="J141" s="105">
        <f t="shared" si="55"/>
        <v>313.47187000000002</v>
      </c>
    </row>
    <row r="142" spans="1:10" ht="51" outlineLevel="1">
      <c r="A142" s="219" t="s">
        <v>438</v>
      </c>
      <c r="B142" s="111" t="s">
        <v>26</v>
      </c>
      <c r="C142" s="111" t="s">
        <v>730</v>
      </c>
      <c r="D142" s="111" t="s">
        <v>728</v>
      </c>
      <c r="E142" s="112" t="s">
        <v>582</v>
      </c>
      <c r="F142" s="111"/>
      <c r="G142" s="113">
        <f>G143</f>
        <v>175.43729000000002</v>
      </c>
      <c r="H142" s="113">
        <f t="shared" si="56"/>
        <v>74.437290000000004</v>
      </c>
      <c r="I142" s="113">
        <f t="shared" si="56"/>
        <v>63.597290000000001</v>
      </c>
      <c r="J142" s="105">
        <f t="shared" si="55"/>
        <v>313.47187000000002</v>
      </c>
    </row>
    <row r="143" spans="1:10" ht="38.25" outlineLevel="1">
      <c r="A143" s="220" t="s">
        <v>396</v>
      </c>
      <c r="B143" s="114" t="s">
        <v>26</v>
      </c>
      <c r="C143" s="114" t="s">
        <v>730</v>
      </c>
      <c r="D143" s="114" t="s">
        <v>728</v>
      </c>
      <c r="E143" s="115" t="s">
        <v>770</v>
      </c>
      <c r="F143" s="114"/>
      <c r="G143" s="113">
        <f>G144+G180</f>
        <v>175.43729000000002</v>
      </c>
      <c r="H143" s="113">
        <f t="shared" ref="H143:I143" si="57">H144+H180</f>
        <v>74.437290000000004</v>
      </c>
      <c r="I143" s="113">
        <f t="shared" si="57"/>
        <v>63.597290000000001</v>
      </c>
      <c r="J143" s="105">
        <f t="shared" si="55"/>
        <v>313.47187000000002</v>
      </c>
    </row>
    <row r="144" spans="1:10" ht="25.5" outlineLevel="1">
      <c r="A144" s="221" t="s">
        <v>405</v>
      </c>
      <c r="B144" s="117" t="s">
        <v>26</v>
      </c>
      <c r="C144" s="117" t="s">
        <v>730</v>
      </c>
      <c r="D144" s="117" t="s">
        <v>728</v>
      </c>
      <c r="E144" s="118" t="s">
        <v>779</v>
      </c>
      <c r="F144" s="117"/>
      <c r="G144" s="113">
        <f>G145+G147+G149+G151+G153+G155+G158+G161+G163+G166+G168+G170+G173+G176+G178</f>
        <v>175.43729000000002</v>
      </c>
      <c r="H144" s="113">
        <f t="shared" ref="H144:I144" si="58">H149+H151+H155+H158+H161+H163+H166+H168+H170+H173+H176+H178+H145+H147</f>
        <v>74.437290000000004</v>
      </c>
      <c r="I144" s="113">
        <f t="shared" si="58"/>
        <v>63.597290000000001</v>
      </c>
      <c r="J144" s="105">
        <f t="shared" si="55"/>
        <v>313.47187000000002</v>
      </c>
    </row>
    <row r="145" spans="1:10" ht="25.5" outlineLevel="1">
      <c r="A145" s="221" t="s">
        <v>914</v>
      </c>
      <c r="B145" s="117" t="s">
        <v>26</v>
      </c>
      <c r="C145" s="117" t="s">
        <v>730</v>
      </c>
      <c r="D145" s="117" t="s">
        <v>728</v>
      </c>
      <c r="E145" s="118" t="s">
        <v>913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915</v>
      </c>
      <c r="B146" s="117" t="s">
        <v>26</v>
      </c>
      <c r="C146" s="117" t="s">
        <v>730</v>
      </c>
      <c r="D146" s="117" t="s">
        <v>728</v>
      </c>
      <c r="E146" s="118" t="s">
        <v>913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917</v>
      </c>
      <c r="B147" s="117" t="s">
        <v>26</v>
      </c>
      <c r="C147" s="117" t="s">
        <v>730</v>
      </c>
      <c r="D147" s="117" t="s">
        <v>728</v>
      </c>
      <c r="E147" s="118" t="s">
        <v>916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918</v>
      </c>
      <c r="B148" s="117" t="s">
        <v>26</v>
      </c>
      <c r="C148" s="117" t="s">
        <v>730</v>
      </c>
      <c r="D148" s="117" t="s">
        <v>728</v>
      </c>
      <c r="E148" s="118" t="s">
        <v>916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730</v>
      </c>
      <c r="D149" s="119" t="s">
        <v>728</v>
      </c>
      <c r="E149" s="121" t="s">
        <v>780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855</v>
      </c>
      <c r="B150" s="75" t="s">
        <v>26</v>
      </c>
      <c r="C150" s="75" t="s">
        <v>730</v>
      </c>
      <c r="D150" s="75" t="s">
        <v>728</v>
      </c>
      <c r="E150" s="120" t="s">
        <v>780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730</v>
      </c>
      <c r="D151" s="119" t="s">
        <v>728</v>
      </c>
      <c r="E151" s="121" t="s">
        <v>781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854</v>
      </c>
      <c r="B152" s="75" t="s">
        <v>26</v>
      </c>
      <c r="C152" s="75" t="s">
        <v>730</v>
      </c>
      <c r="D152" s="75" t="s">
        <v>728</v>
      </c>
      <c r="E152" s="120" t="s">
        <v>781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928</v>
      </c>
      <c r="B153" s="119" t="s">
        <v>26</v>
      </c>
      <c r="C153" s="119" t="s">
        <v>730</v>
      </c>
      <c r="D153" s="119" t="s">
        <v>728</v>
      </c>
      <c r="E153" s="121" t="s">
        <v>927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929</v>
      </c>
      <c r="B154" s="75" t="s">
        <v>26</v>
      </c>
      <c r="C154" s="75" t="s">
        <v>730</v>
      </c>
      <c r="D154" s="75" t="s">
        <v>728</v>
      </c>
      <c r="E154" s="120" t="s">
        <v>927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730</v>
      </c>
      <c r="D155" s="119" t="s">
        <v>728</v>
      </c>
      <c r="E155" s="121" t="s">
        <v>782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841</v>
      </c>
      <c r="B156" s="75" t="s">
        <v>26</v>
      </c>
      <c r="C156" s="75" t="s">
        <v>730</v>
      </c>
      <c r="D156" s="75" t="s">
        <v>728</v>
      </c>
      <c r="E156" s="120" t="s">
        <v>782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853</v>
      </c>
      <c r="B157" s="75" t="s">
        <v>26</v>
      </c>
      <c r="C157" s="75" t="s">
        <v>730</v>
      </c>
      <c r="D157" s="75" t="s">
        <v>728</v>
      </c>
      <c r="E157" s="120" t="s">
        <v>782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730</v>
      </c>
      <c r="D158" s="119" t="s">
        <v>728</v>
      </c>
      <c r="E158" s="121" t="s">
        <v>783</v>
      </c>
      <c r="F158" s="119"/>
      <c r="G158" s="113">
        <f>G159</f>
        <v>0</v>
      </c>
      <c r="H158" s="113">
        <f t="shared" ref="H158:I158" si="65">H159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852</v>
      </c>
      <c r="B159" s="75" t="s">
        <v>26</v>
      </c>
      <c r="C159" s="75" t="s">
        <v>730</v>
      </c>
      <c r="D159" s="75" t="s">
        <v>728</v>
      </c>
      <c r="E159" s="120" t="s">
        <v>783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941</v>
      </c>
      <c r="B160" s="75" t="s">
        <v>26</v>
      </c>
      <c r="C160" s="75" t="s">
        <v>730</v>
      </c>
      <c r="D160" s="75" t="s">
        <v>728</v>
      </c>
      <c r="E160" s="120" t="s">
        <v>783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850</v>
      </c>
      <c r="B161" s="119" t="s">
        <v>26</v>
      </c>
      <c r="C161" s="119" t="s">
        <v>730</v>
      </c>
      <c r="D161" s="119" t="s">
        <v>728</v>
      </c>
      <c r="E161" s="121" t="s">
        <v>784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851</v>
      </c>
      <c r="B162" s="75" t="s">
        <v>26</v>
      </c>
      <c r="C162" s="75" t="s">
        <v>730</v>
      </c>
      <c r="D162" s="75" t="s">
        <v>728</v>
      </c>
      <c r="E162" s="120" t="s">
        <v>784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730</v>
      </c>
      <c r="D163" s="119" t="s">
        <v>728</v>
      </c>
      <c r="E163" s="121" t="s">
        <v>785</v>
      </c>
      <c r="F163" s="119"/>
      <c r="G163" s="113">
        <f>G164</f>
        <v>0</v>
      </c>
      <c r="H163" s="113">
        <f t="shared" ref="H163:I163" si="67">H164</f>
        <v>0</v>
      </c>
      <c r="I163" s="113">
        <f t="shared" si="67"/>
        <v>0</v>
      </c>
      <c r="J163" s="105">
        <f t="shared" si="55"/>
        <v>0</v>
      </c>
    </row>
    <row r="164" spans="1:10" ht="63.75" outlineLevel="1">
      <c r="A164" s="223" t="s">
        <v>849</v>
      </c>
      <c r="B164" s="75" t="s">
        <v>26</v>
      </c>
      <c r="C164" s="75" t="s">
        <v>730</v>
      </c>
      <c r="D164" s="75" t="s">
        <v>728</v>
      </c>
      <c r="E164" s="120" t="s">
        <v>785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0</v>
      </c>
    </row>
    <row r="165" spans="1:10" ht="63.75" outlineLevel="1">
      <c r="A165" s="223" t="s">
        <v>942</v>
      </c>
      <c r="B165" s="75" t="s">
        <v>26</v>
      </c>
      <c r="C165" s="75" t="s">
        <v>730</v>
      </c>
      <c r="D165" s="75" t="s">
        <v>728</v>
      </c>
      <c r="E165" s="120" t="s">
        <v>785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730</v>
      </c>
      <c r="D166" s="119" t="s">
        <v>728</v>
      </c>
      <c r="E166" s="121" t="s">
        <v>786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848</v>
      </c>
      <c r="B167" s="75" t="s">
        <v>26</v>
      </c>
      <c r="C167" s="75" t="s">
        <v>730</v>
      </c>
      <c r="D167" s="75" t="s">
        <v>728</v>
      </c>
      <c r="E167" s="120" t="s">
        <v>786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730</v>
      </c>
      <c r="D168" s="119" t="s">
        <v>728</v>
      </c>
      <c r="E168" s="121" t="s">
        <v>787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847</v>
      </c>
      <c r="B169" s="75" t="s">
        <v>26</v>
      </c>
      <c r="C169" s="75" t="s">
        <v>730</v>
      </c>
      <c r="D169" s="75" t="s">
        <v>728</v>
      </c>
      <c r="E169" s="120" t="s">
        <v>787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730</v>
      </c>
      <c r="D170" s="119" t="s">
        <v>728</v>
      </c>
      <c r="E170" s="121" t="s">
        <v>788</v>
      </c>
      <c r="F170" s="119"/>
      <c r="G170" s="113">
        <f>G171+G172</f>
        <v>0</v>
      </c>
      <c r="H170" s="113">
        <f t="shared" ref="H170:I170" si="70">H171+H172</f>
        <v>30.6</v>
      </c>
      <c r="I170" s="113">
        <f t="shared" si="70"/>
        <v>19.760000000000002</v>
      </c>
      <c r="J170" s="105">
        <f t="shared" si="55"/>
        <v>50.36</v>
      </c>
    </row>
    <row r="171" spans="1:10" ht="51" outlineLevel="1">
      <c r="A171" s="223" t="s">
        <v>845</v>
      </c>
      <c r="B171" s="75" t="s">
        <v>26</v>
      </c>
      <c r="C171" s="75" t="s">
        <v>730</v>
      </c>
      <c r="D171" s="75" t="s">
        <v>728</v>
      </c>
      <c r="E171" s="120" t="s">
        <v>788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5"/>
        <v>50.36</v>
      </c>
    </row>
    <row r="172" spans="1:10" ht="38.25" outlineLevel="1">
      <c r="A172" s="223" t="s">
        <v>846</v>
      </c>
      <c r="B172" s="75" t="s">
        <v>26</v>
      </c>
      <c r="C172" s="75" t="s">
        <v>730</v>
      </c>
      <c r="D172" s="75" t="s">
        <v>728</v>
      </c>
      <c r="E172" s="120" t="s">
        <v>788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730</v>
      </c>
      <c r="D173" s="119" t="s">
        <v>728</v>
      </c>
      <c r="E173" s="121" t="s">
        <v>789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843</v>
      </c>
      <c r="B174" s="75" t="s">
        <v>26</v>
      </c>
      <c r="C174" s="75" t="s">
        <v>730</v>
      </c>
      <c r="D174" s="75" t="s">
        <v>728</v>
      </c>
      <c r="E174" s="120" t="s">
        <v>789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844</v>
      </c>
      <c r="B175" s="75" t="s">
        <v>26</v>
      </c>
      <c r="C175" s="75" t="s">
        <v>730</v>
      </c>
      <c r="D175" s="75" t="s">
        <v>728</v>
      </c>
      <c r="E175" s="120" t="s">
        <v>789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730</v>
      </c>
      <c r="D176" s="119" t="s">
        <v>728</v>
      </c>
      <c r="E176" s="121" t="s">
        <v>790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842</v>
      </c>
      <c r="B177" s="75" t="s">
        <v>26</v>
      </c>
      <c r="C177" s="75" t="s">
        <v>730</v>
      </c>
      <c r="D177" s="75" t="s">
        <v>728</v>
      </c>
      <c r="E177" s="120" t="s">
        <v>790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730</v>
      </c>
      <c r="D178" s="119" t="s">
        <v>728</v>
      </c>
      <c r="E178" s="121" t="s">
        <v>791</v>
      </c>
      <c r="F178" s="119"/>
      <c r="G178" s="113">
        <f>G179</f>
        <v>175.43729000000002</v>
      </c>
      <c r="H178" s="113">
        <f t="shared" ref="H178:I178" si="73">H179</f>
        <v>43.837290000000003</v>
      </c>
      <c r="I178" s="113">
        <f t="shared" si="73"/>
        <v>43.837290000000003</v>
      </c>
      <c r="J178" s="105">
        <f t="shared" si="55"/>
        <v>263.11187000000001</v>
      </c>
    </row>
    <row r="179" spans="1:10" ht="38.25" outlineLevel="1">
      <c r="A179" s="223" t="s">
        <v>841</v>
      </c>
      <c r="B179" s="75" t="s">
        <v>26</v>
      </c>
      <c r="C179" s="75" t="s">
        <v>730</v>
      </c>
      <c r="D179" s="75" t="s">
        <v>728</v>
      </c>
      <c r="E179" s="120" t="s">
        <v>791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5"/>
        <v>263.11187000000001</v>
      </c>
    </row>
    <row r="180" spans="1:10" ht="25.5" outlineLevel="1">
      <c r="A180" s="221" t="s">
        <v>449</v>
      </c>
      <c r="B180" s="117" t="s">
        <v>26</v>
      </c>
      <c r="C180" s="117" t="s">
        <v>730</v>
      </c>
      <c r="D180" s="117" t="s">
        <v>728</v>
      </c>
      <c r="E180" s="121" t="s">
        <v>924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730</v>
      </c>
      <c r="D181" s="119" t="s">
        <v>728</v>
      </c>
      <c r="E181" s="121" t="s">
        <v>924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925</v>
      </c>
      <c r="B182" s="75" t="s">
        <v>26</v>
      </c>
      <c r="C182" s="75" t="s">
        <v>730</v>
      </c>
      <c r="D182" s="75" t="s">
        <v>728</v>
      </c>
      <c r="E182" s="121" t="s">
        <v>924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730</v>
      </c>
      <c r="D183" s="108" t="s">
        <v>730</v>
      </c>
      <c r="E183" s="109" t="s">
        <v>743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730</v>
      </c>
      <c r="D184" s="111" t="s">
        <v>730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730</v>
      </c>
      <c r="D185" s="114" t="s">
        <v>730</v>
      </c>
      <c r="E185" s="115" t="s">
        <v>770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730</v>
      </c>
      <c r="D186" s="117" t="s">
        <v>730</v>
      </c>
      <c r="E186" s="118" t="s">
        <v>771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730</v>
      </c>
      <c r="D187" s="119" t="s">
        <v>730</v>
      </c>
      <c r="E187" s="121" t="s">
        <v>792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840</v>
      </c>
      <c r="B188" s="75" t="s">
        <v>26</v>
      </c>
      <c r="C188" s="75" t="s">
        <v>730</v>
      </c>
      <c r="D188" s="75" t="s">
        <v>730</v>
      </c>
      <c r="E188" s="120" t="s">
        <v>792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919</v>
      </c>
      <c r="B189" s="75" t="s">
        <v>26</v>
      </c>
      <c r="C189" s="75" t="s">
        <v>730</v>
      </c>
      <c r="D189" s="75" t="s">
        <v>730</v>
      </c>
      <c r="E189" s="120" t="s">
        <v>921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920</v>
      </c>
      <c r="B190" s="75" t="s">
        <v>26</v>
      </c>
      <c r="C190" s="75" t="s">
        <v>730</v>
      </c>
      <c r="D190" s="75" t="s">
        <v>730</v>
      </c>
      <c r="E190" s="120" t="s">
        <v>921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730</v>
      </c>
      <c r="D191" s="117" t="s">
        <v>730</v>
      </c>
      <c r="E191" s="118" t="s">
        <v>779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730</v>
      </c>
      <c r="D192" s="119" t="s">
        <v>730</v>
      </c>
      <c r="E192" s="121" t="s">
        <v>793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840</v>
      </c>
      <c r="B193" s="75" t="s">
        <v>26</v>
      </c>
      <c r="C193" s="75" t="s">
        <v>730</v>
      </c>
      <c r="D193" s="75" t="s">
        <v>730</v>
      </c>
      <c r="E193" s="120" t="s">
        <v>793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731</v>
      </c>
      <c r="D194" s="72" t="s">
        <v>733</v>
      </c>
      <c r="E194" s="106" t="s">
        <v>743</v>
      </c>
      <c r="F194" s="72"/>
      <c r="G194" s="107">
        <f>G195</f>
        <v>907</v>
      </c>
      <c r="H194" s="107">
        <f t="shared" ref="H194:I196" si="81">H195</f>
        <v>0</v>
      </c>
      <c r="I194" s="107">
        <f t="shared" si="81"/>
        <v>0</v>
      </c>
      <c r="J194" s="105">
        <f t="shared" si="55"/>
        <v>907</v>
      </c>
    </row>
    <row r="195" spans="1:10">
      <c r="A195" s="218" t="s">
        <v>418</v>
      </c>
      <c r="B195" s="108" t="s">
        <v>26</v>
      </c>
      <c r="C195" s="108" t="s">
        <v>731</v>
      </c>
      <c r="D195" s="108" t="s">
        <v>726</v>
      </c>
      <c r="E195" s="109" t="s">
        <v>743</v>
      </c>
      <c r="F195" s="108"/>
      <c r="G195" s="110">
        <f>G196</f>
        <v>907</v>
      </c>
      <c r="H195" s="110">
        <f t="shared" si="81"/>
        <v>0</v>
      </c>
      <c r="I195" s="110">
        <f t="shared" si="81"/>
        <v>0</v>
      </c>
      <c r="J195" s="105">
        <f t="shared" si="55"/>
        <v>907</v>
      </c>
    </row>
    <row r="196" spans="1:10" ht="51" outlineLevel="1">
      <c r="A196" s="219" t="s">
        <v>438</v>
      </c>
      <c r="B196" s="111" t="s">
        <v>26</v>
      </c>
      <c r="C196" s="111" t="s">
        <v>731</v>
      </c>
      <c r="D196" s="111" t="s">
        <v>726</v>
      </c>
      <c r="E196" s="112" t="s">
        <v>582</v>
      </c>
      <c r="F196" s="111"/>
      <c r="G196" s="113">
        <f>G197</f>
        <v>907</v>
      </c>
      <c r="H196" s="113">
        <f t="shared" si="81"/>
        <v>0</v>
      </c>
      <c r="I196" s="113">
        <f t="shared" si="81"/>
        <v>0</v>
      </c>
      <c r="J196" s="105">
        <f t="shared" si="55"/>
        <v>907</v>
      </c>
    </row>
    <row r="197" spans="1:10" ht="38.25" outlineLevel="1">
      <c r="A197" s="220" t="s">
        <v>419</v>
      </c>
      <c r="B197" s="114" t="s">
        <v>26</v>
      </c>
      <c r="C197" s="114" t="s">
        <v>731</v>
      </c>
      <c r="D197" s="114" t="s">
        <v>726</v>
      </c>
      <c r="E197" s="115" t="s">
        <v>794</v>
      </c>
      <c r="F197" s="114"/>
      <c r="G197" s="113">
        <f>G198+G208</f>
        <v>907</v>
      </c>
      <c r="H197" s="113">
        <f t="shared" ref="H197:I197" si="82">H198+H208</f>
        <v>0</v>
      </c>
      <c r="I197" s="113">
        <f t="shared" si="82"/>
        <v>0</v>
      </c>
      <c r="J197" s="105">
        <f t="shared" si="55"/>
        <v>907</v>
      </c>
    </row>
    <row r="198" spans="1:10" ht="38.25" outlineLevel="1">
      <c r="A198" s="221" t="s">
        <v>420</v>
      </c>
      <c r="B198" s="117" t="s">
        <v>26</v>
      </c>
      <c r="C198" s="117" t="s">
        <v>731</v>
      </c>
      <c r="D198" s="117" t="s">
        <v>726</v>
      </c>
      <c r="E198" s="118" t="s">
        <v>795</v>
      </c>
      <c r="F198" s="117"/>
      <c r="G198" s="113">
        <f>G199+G203+G206</f>
        <v>907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907</v>
      </c>
    </row>
    <row r="199" spans="1:10" ht="25.5" outlineLevel="1">
      <c r="A199" s="222" t="s">
        <v>422</v>
      </c>
      <c r="B199" s="119" t="s">
        <v>26</v>
      </c>
      <c r="C199" s="119" t="s">
        <v>731</v>
      </c>
      <c r="D199" s="119" t="s">
        <v>726</v>
      </c>
      <c r="E199" s="121" t="s">
        <v>796</v>
      </c>
      <c r="F199" s="119"/>
      <c r="G199" s="113">
        <f>G200+G201+G202</f>
        <v>907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907</v>
      </c>
    </row>
    <row r="200" spans="1:10" ht="51" outlineLevel="1">
      <c r="A200" s="223" t="s">
        <v>838</v>
      </c>
      <c r="B200" s="75" t="s">
        <v>26</v>
      </c>
      <c r="C200" s="75" t="s">
        <v>731</v>
      </c>
      <c r="D200" s="75" t="s">
        <v>726</v>
      </c>
      <c r="E200" s="120" t="s">
        <v>796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260</v>
      </c>
    </row>
    <row r="201" spans="1:10" ht="38.25" outlineLevel="1">
      <c r="A201" s="223" t="s">
        <v>835</v>
      </c>
      <c r="B201" s="75" t="s">
        <v>26</v>
      </c>
      <c r="C201" s="75" t="s">
        <v>731</v>
      </c>
      <c r="D201" s="75" t="s">
        <v>726</v>
      </c>
      <c r="E201" s="120" t="s">
        <v>796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647</v>
      </c>
    </row>
    <row r="202" spans="1:10" ht="38.25" outlineLevel="1">
      <c r="A202" s="223" t="s">
        <v>839</v>
      </c>
      <c r="B202" s="75" t="s">
        <v>26</v>
      </c>
      <c r="C202" s="75" t="s">
        <v>731</v>
      </c>
      <c r="D202" s="75" t="s">
        <v>726</v>
      </c>
      <c r="E202" s="120" t="s">
        <v>796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731</v>
      </c>
      <c r="D203" s="75" t="s">
        <v>726</v>
      </c>
      <c r="E203" s="122" t="s">
        <v>797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836</v>
      </c>
      <c r="B204" s="75" t="s">
        <v>26</v>
      </c>
      <c r="C204" s="75" t="s">
        <v>731</v>
      </c>
      <c r="D204" s="75" t="s">
        <v>726</v>
      </c>
      <c r="E204" s="122" t="s">
        <v>797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837</v>
      </c>
      <c r="B205" s="75" t="s">
        <v>26</v>
      </c>
      <c r="C205" s="75" t="s">
        <v>731</v>
      </c>
      <c r="D205" s="75" t="s">
        <v>726</v>
      </c>
      <c r="E205" s="122" t="s">
        <v>797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731</v>
      </c>
      <c r="D206" s="123" t="s">
        <v>726</v>
      </c>
      <c r="E206" s="122" t="s">
        <v>798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834</v>
      </c>
      <c r="B207" s="75" t="s">
        <v>26</v>
      </c>
      <c r="C207" s="123" t="s">
        <v>731</v>
      </c>
      <c r="D207" s="123" t="s">
        <v>726</v>
      </c>
      <c r="E207" s="122" t="s">
        <v>798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731</v>
      </c>
      <c r="D208" s="117" t="s">
        <v>726</v>
      </c>
      <c r="E208" s="118" t="s">
        <v>799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731</v>
      </c>
      <c r="D209" s="124" t="s">
        <v>726</v>
      </c>
      <c r="E209" s="125" t="s">
        <v>800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833</v>
      </c>
      <c r="B210" s="75" t="s">
        <v>26</v>
      </c>
      <c r="C210" s="123" t="s">
        <v>731</v>
      </c>
      <c r="D210" s="123" t="s">
        <v>726</v>
      </c>
      <c r="E210" s="122" t="s">
        <v>800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733</v>
      </c>
      <c r="E211" s="106" t="s">
        <v>743</v>
      </c>
      <c r="F211" s="72"/>
      <c r="G211" s="107">
        <f>G212+G218</f>
        <v>315</v>
      </c>
      <c r="H211" s="107">
        <f t="shared" ref="H211:I211" si="89">H212+H218</f>
        <v>350</v>
      </c>
      <c r="I211" s="107">
        <f t="shared" si="89"/>
        <v>355</v>
      </c>
      <c r="J211" s="105">
        <f t="shared" si="87"/>
        <v>1020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726</v>
      </c>
      <c r="E212" s="109" t="s">
        <v>743</v>
      </c>
      <c r="F212" s="108"/>
      <c r="G212" s="110">
        <f>G213</f>
        <v>315</v>
      </c>
      <c r="H212" s="110">
        <f t="shared" ref="H212:I216" si="90">H213</f>
        <v>350</v>
      </c>
      <c r="I212" s="110">
        <f t="shared" si="90"/>
        <v>355</v>
      </c>
      <c r="J212" s="105">
        <f t="shared" si="87"/>
        <v>1020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726</v>
      </c>
      <c r="E213" s="112" t="s">
        <v>582</v>
      </c>
      <c r="F213" s="111"/>
      <c r="G213" s="113">
        <f>G214</f>
        <v>315</v>
      </c>
      <c r="H213" s="113">
        <f t="shared" si="90"/>
        <v>350</v>
      </c>
      <c r="I213" s="113">
        <f t="shared" si="90"/>
        <v>355</v>
      </c>
      <c r="J213" s="105">
        <f t="shared" si="87"/>
        <v>1020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726</v>
      </c>
      <c r="E214" s="115" t="s">
        <v>740</v>
      </c>
      <c r="F214" s="114"/>
      <c r="G214" s="113">
        <f>G215</f>
        <v>315</v>
      </c>
      <c r="H214" s="113">
        <f t="shared" si="90"/>
        <v>350</v>
      </c>
      <c r="I214" s="113">
        <f t="shared" si="90"/>
        <v>355</v>
      </c>
      <c r="J214" s="105">
        <f t="shared" si="87"/>
        <v>1020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726</v>
      </c>
      <c r="E215" s="118" t="s">
        <v>586</v>
      </c>
      <c r="F215" s="117"/>
      <c r="G215" s="113">
        <f>G216</f>
        <v>315</v>
      </c>
      <c r="H215" s="113">
        <f t="shared" si="90"/>
        <v>350</v>
      </c>
      <c r="I215" s="113">
        <f t="shared" si="90"/>
        <v>355</v>
      </c>
      <c r="J215" s="105">
        <f t="shared" si="87"/>
        <v>1020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726</v>
      </c>
      <c r="E216" s="121" t="s">
        <v>587</v>
      </c>
      <c r="F216" s="119"/>
      <c r="G216" s="113">
        <f>G217</f>
        <v>315</v>
      </c>
      <c r="H216" s="113">
        <f t="shared" si="90"/>
        <v>350</v>
      </c>
      <c r="I216" s="113">
        <f t="shared" si="90"/>
        <v>355</v>
      </c>
      <c r="J216" s="105">
        <f t="shared" si="87"/>
        <v>1020</v>
      </c>
    </row>
    <row r="217" spans="1:10" ht="38.25" outlineLevel="1">
      <c r="A217" s="223" t="s">
        <v>832</v>
      </c>
      <c r="B217" s="75" t="s">
        <v>26</v>
      </c>
      <c r="C217" s="75" t="s">
        <v>21</v>
      </c>
      <c r="D217" s="75" t="s">
        <v>726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7"/>
        <v>1020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728</v>
      </c>
      <c r="E218" s="109" t="s">
        <v>743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728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728</v>
      </c>
      <c r="E220" s="115" t="s">
        <v>740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728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728</v>
      </c>
      <c r="E222" s="121" t="s">
        <v>801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831</v>
      </c>
      <c r="B223" s="75" t="s">
        <v>26</v>
      </c>
      <c r="C223" s="75" t="s">
        <v>21</v>
      </c>
      <c r="D223" s="75" t="s">
        <v>728</v>
      </c>
      <c r="E223" s="120" t="s">
        <v>801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733</v>
      </c>
      <c r="E224" s="106" t="s">
        <v>743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726</v>
      </c>
      <c r="E225" s="109" t="s">
        <v>743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726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726</v>
      </c>
      <c r="E227" s="115" t="s">
        <v>794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726</v>
      </c>
      <c r="E228" s="118" t="s">
        <v>799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726</v>
      </c>
      <c r="E229" s="121" t="s">
        <v>802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830</v>
      </c>
      <c r="B230" s="75" t="s">
        <v>26</v>
      </c>
      <c r="C230" s="75" t="s">
        <v>22</v>
      </c>
      <c r="D230" s="75" t="s">
        <v>726</v>
      </c>
      <c r="E230" s="120" t="s">
        <v>802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727</v>
      </c>
      <c r="E231" s="109" t="s">
        <v>743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727</v>
      </c>
      <c r="E232" s="112" t="s">
        <v>582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727</v>
      </c>
      <c r="E233" s="115" t="s">
        <v>794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727</v>
      </c>
      <c r="E234" s="118" t="s">
        <v>799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727</v>
      </c>
      <c r="E235" s="122" t="s">
        <v>803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829</v>
      </c>
      <c r="B236" s="75" t="s">
        <v>26</v>
      </c>
      <c r="C236" s="75" t="s">
        <v>22</v>
      </c>
      <c r="D236" s="75" t="s">
        <v>727</v>
      </c>
      <c r="E236" s="122" t="s">
        <v>803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733</v>
      </c>
      <c r="E237" s="106" t="s">
        <v>743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726</v>
      </c>
      <c r="E238" s="109" t="s">
        <v>743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726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726</v>
      </c>
      <c r="E240" s="115" t="s">
        <v>740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726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726</v>
      </c>
      <c r="E242" s="121" t="s">
        <v>804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828</v>
      </c>
      <c r="B243" s="75" t="s">
        <v>26</v>
      </c>
      <c r="C243" s="75" t="s">
        <v>24</v>
      </c>
      <c r="D243" s="75" t="s">
        <v>726</v>
      </c>
      <c r="E243" s="120" t="s">
        <v>804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732</v>
      </c>
      <c r="D244" s="72" t="s">
        <v>733</v>
      </c>
      <c r="E244" s="106"/>
      <c r="F244" s="72"/>
      <c r="G244" s="126" t="str">
        <f>G245</f>
        <v>х</v>
      </c>
      <c r="H244" s="126">
        <f t="shared" ref="H244:I246" si="96">H245</f>
        <v>69.400000000000006</v>
      </c>
      <c r="I244" s="126">
        <f t="shared" si="96"/>
        <v>143.69999999999999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732</v>
      </c>
      <c r="D245" s="108" t="s">
        <v>732</v>
      </c>
      <c r="E245" s="109"/>
      <c r="F245" s="108"/>
      <c r="G245" s="127" t="str">
        <f>G246</f>
        <v>х</v>
      </c>
      <c r="H245" s="127">
        <f t="shared" si="96"/>
        <v>69.400000000000006</v>
      </c>
      <c r="I245" s="127">
        <f t="shared" si="96"/>
        <v>143.69999999999999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732</v>
      </c>
      <c r="D246" s="111" t="s">
        <v>732</v>
      </c>
      <c r="E246" s="112" t="s">
        <v>355</v>
      </c>
      <c r="F246" s="111"/>
      <c r="G246" s="128" t="str">
        <f>G247</f>
        <v>х</v>
      </c>
      <c r="H246" s="128">
        <f t="shared" si="96"/>
        <v>69.400000000000006</v>
      </c>
      <c r="I246" s="128">
        <f t="shared" si="96"/>
        <v>143.69999999999999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732</v>
      </c>
      <c r="D247" s="75" t="s">
        <v>732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7869.4372899999998</v>
      </c>
      <c r="H249" s="137">
        <f t="shared" ref="H249:I249" si="97">H10</f>
        <v>2921.73729</v>
      </c>
      <c r="I249" s="137">
        <f t="shared" si="97"/>
        <v>2950.6372900000001</v>
      </c>
      <c r="J249" s="105">
        <f t="shared" si="87"/>
        <v>13741.81187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tabSelected="1" view="pageBreakPreview" zoomScale="60" zoomScaleNormal="90" workbookViewId="0">
      <pane xSplit="5" ySplit="9" topLeftCell="F229" activePane="bottomRight" state="frozen"/>
      <selection pane="topRight" activeCell="E1" sqref="E1"/>
      <selection pane="bottomLeft" activeCell="A10" sqref="A10"/>
      <selection pane="bottomRight" activeCell="J2" sqref="J2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68" t="s">
        <v>948</v>
      </c>
      <c r="H1" s="268"/>
    </row>
    <row r="2" spans="1:9" ht="106.9" customHeight="1">
      <c r="G2" s="269" t="s">
        <v>946</v>
      </c>
      <c r="H2" s="269"/>
    </row>
    <row r="3" spans="1:9">
      <c r="G3" s="288" t="s">
        <v>949</v>
      </c>
      <c r="H3" s="288"/>
    </row>
    <row r="4" spans="1:9" ht="88.5" customHeight="1">
      <c r="A4" s="267" t="s">
        <v>947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15.2" customHeight="1">
      <c r="A7" s="293" t="s">
        <v>360</v>
      </c>
      <c r="B7" s="295" t="s">
        <v>736</v>
      </c>
      <c r="C7" s="295" t="s">
        <v>739</v>
      </c>
      <c r="D7" s="295" t="s">
        <v>737</v>
      </c>
      <c r="E7" s="295" t="s">
        <v>738</v>
      </c>
      <c r="F7" s="289" t="s">
        <v>361</v>
      </c>
      <c r="G7" s="289" t="s">
        <v>468</v>
      </c>
      <c r="H7" s="291" t="s">
        <v>818</v>
      </c>
    </row>
    <row r="8" spans="1:9">
      <c r="A8" s="294"/>
      <c r="B8" s="296"/>
      <c r="C8" s="296"/>
      <c r="D8" s="296"/>
      <c r="E8" s="296"/>
      <c r="F8" s="290"/>
      <c r="G8" s="290"/>
      <c r="H8" s="292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743</v>
      </c>
      <c r="E10" s="68"/>
      <c r="F10" s="104">
        <f>Ведомственная!G10+6.8</f>
        <v>7876.23729</v>
      </c>
      <c r="G10" s="104">
        <f>Ведомственная!H10+6.6+G244</f>
        <v>2997.73729</v>
      </c>
      <c r="H10" s="104">
        <f>Ведомственная!I10+6.6+H244</f>
        <v>3100.9372899999998</v>
      </c>
      <c r="I10" s="145">
        <f>F10+G10+H10</f>
        <v>13974.91187</v>
      </c>
    </row>
    <row r="11" spans="1:9">
      <c r="A11" s="214" t="s">
        <v>362</v>
      </c>
      <c r="B11" s="72" t="s">
        <v>726</v>
      </c>
      <c r="C11" s="72" t="s">
        <v>733</v>
      </c>
      <c r="D11" s="106" t="s">
        <v>743</v>
      </c>
      <c r="E11" s="72"/>
      <c r="F11" s="107">
        <f>Ведомственная!G11</f>
        <v>5015</v>
      </c>
      <c r="G11" s="107">
        <f>Ведомственная!H11</f>
        <v>2326</v>
      </c>
      <c r="H11" s="107">
        <f>Ведомственная!I11</f>
        <v>2354.54</v>
      </c>
      <c r="I11" s="145">
        <f t="shared" ref="I11:I74" si="0">F11+G11+H11</f>
        <v>9695.5400000000009</v>
      </c>
    </row>
    <row r="12" spans="1:9" ht="51">
      <c r="A12" s="218" t="s">
        <v>363</v>
      </c>
      <c r="B12" s="108" t="s">
        <v>726</v>
      </c>
      <c r="C12" s="108" t="s">
        <v>727</v>
      </c>
      <c r="D12" s="109" t="s">
        <v>743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9" t="s">
        <v>438</v>
      </c>
      <c r="B13" s="111" t="s">
        <v>726</v>
      </c>
      <c r="C13" s="111" t="s">
        <v>727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20" t="s">
        <v>364</v>
      </c>
      <c r="B14" s="114" t="s">
        <v>726</v>
      </c>
      <c r="C14" s="114" t="s">
        <v>727</v>
      </c>
      <c r="D14" s="115" t="s">
        <v>740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21" t="s">
        <v>365</v>
      </c>
      <c r="B15" s="117" t="s">
        <v>726</v>
      </c>
      <c r="C15" s="117" t="s">
        <v>727</v>
      </c>
      <c r="D15" s="118" t="s">
        <v>741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22" t="s">
        <v>367</v>
      </c>
      <c r="B16" s="119" t="s">
        <v>726</v>
      </c>
      <c r="C16" s="119" t="s">
        <v>727</v>
      </c>
      <c r="D16" s="120" t="s">
        <v>742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3" t="s">
        <v>824</v>
      </c>
      <c r="B17" s="75" t="s">
        <v>726</v>
      </c>
      <c r="C17" s="75" t="s">
        <v>727</v>
      </c>
      <c r="D17" s="120" t="s">
        <v>742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8" t="s">
        <v>363</v>
      </c>
      <c r="B18" s="108" t="s">
        <v>726</v>
      </c>
      <c r="C18" s="108" t="s">
        <v>729</v>
      </c>
      <c r="D18" s="109" t="s">
        <v>743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9" t="s">
        <v>438</v>
      </c>
      <c r="B19" s="111" t="s">
        <v>726</v>
      </c>
      <c r="C19" s="111" t="s">
        <v>729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20" t="s">
        <v>364</v>
      </c>
      <c r="B20" s="114" t="s">
        <v>726</v>
      </c>
      <c r="C20" s="114" t="s">
        <v>729</v>
      </c>
      <c r="D20" s="115" t="s">
        <v>740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21" t="s">
        <v>365</v>
      </c>
      <c r="B21" s="117" t="s">
        <v>726</v>
      </c>
      <c r="C21" s="117" t="s">
        <v>729</v>
      </c>
      <c r="D21" s="118" t="s">
        <v>741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22" t="s">
        <v>366</v>
      </c>
      <c r="B22" s="119" t="s">
        <v>726</v>
      </c>
      <c r="C22" s="119" t="s">
        <v>729</v>
      </c>
      <c r="D22" s="121" t="s">
        <v>744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3" t="s">
        <v>825</v>
      </c>
      <c r="B23" s="75" t="s">
        <v>726</v>
      </c>
      <c r="C23" s="75" t="s">
        <v>729</v>
      </c>
      <c r="D23" s="120" t="s">
        <v>744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3" t="s">
        <v>826</v>
      </c>
      <c r="B24" s="75" t="s">
        <v>726</v>
      </c>
      <c r="C24" s="75" t="s">
        <v>729</v>
      </c>
      <c r="D24" s="120" t="s">
        <v>744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3" t="s">
        <v>827</v>
      </c>
      <c r="B25" s="75" t="s">
        <v>726</v>
      </c>
      <c r="C25" s="75" t="s">
        <v>729</v>
      </c>
      <c r="D25" s="120" t="s">
        <v>744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726</v>
      </c>
      <c r="C26" s="119" t="s">
        <v>729</v>
      </c>
      <c r="D26" s="121" t="s">
        <v>742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824</v>
      </c>
      <c r="B27" s="75" t="s">
        <v>726</v>
      </c>
      <c r="C27" s="75" t="s">
        <v>729</v>
      </c>
      <c r="D27" s="120" t="s">
        <v>742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726</v>
      </c>
      <c r="C28" s="119" t="s">
        <v>729</v>
      </c>
      <c r="D28" s="120" t="s">
        <v>745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881</v>
      </c>
      <c r="B29" s="75" t="s">
        <v>726</v>
      </c>
      <c r="C29" s="75" t="s">
        <v>729</v>
      </c>
      <c r="D29" s="120" t="s">
        <v>745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726</v>
      </c>
      <c r="C30" s="117" t="s">
        <v>729</v>
      </c>
      <c r="D30" s="118" t="s">
        <v>746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726</v>
      </c>
      <c r="C31" s="119" t="s">
        <v>729</v>
      </c>
      <c r="D31" s="122" t="s">
        <v>747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827</v>
      </c>
      <c r="B32" s="75" t="s">
        <v>726</v>
      </c>
      <c r="C32" s="75" t="s">
        <v>729</v>
      </c>
      <c r="D32" s="122" t="s">
        <v>747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726</v>
      </c>
      <c r="C33" s="108" t="s">
        <v>22</v>
      </c>
      <c r="D33" s="109" t="s">
        <v>743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9" t="s">
        <v>438</v>
      </c>
      <c r="B34" s="111" t="s">
        <v>726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20" t="s">
        <v>364</v>
      </c>
      <c r="B35" s="114" t="s">
        <v>726</v>
      </c>
      <c r="C35" s="114" t="s">
        <v>22</v>
      </c>
      <c r="D35" s="115" t="s">
        <v>740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21" t="s">
        <v>369</v>
      </c>
      <c r="B36" s="117" t="s">
        <v>726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22" t="s">
        <v>439</v>
      </c>
      <c r="B37" s="119" t="s">
        <v>726</v>
      </c>
      <c r="C37" s="119" t="s">
        <v>22</v>
      </c>
      <c r="D37" s="121" t="s">
        <v>748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3" t="s">
        <v>880</v>
      </c>
      <c r="B38" s="75" t="s">
        <v>726</v>
      </c>
      <c r="C38" s="75" t="s">
        <v>22</v>
      </c>
      <c r="D38" s="120" t="s">
        <v>748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8" t="s">
        <v>370</v>
      </c>
      <c r="B39" s="108" t="s">
        <v>726</v>
      </c>
      <c r="C39" s="108" t="s">
        <v>24</v>
      </c>
      <c r="D39" s="109" t="s">
        <v>743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9" t="s">
        <v>438</v>
      </c>
      <c r="B40" s="111" t="s">
        <v>726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20" t="s">
        <v>364</v>
      </c>
      <c r="B41" s="114" t="s">
        <v>726</v>
      </c>
      <c r="C41" s="114" t="s">
        <v>24</v>
      </c>
      <c r="D41" s="115" t="s">
        <v>740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21" t="s">
        <v>371</v>
      </c>
      <c r="B42" s="117" t="s">
        <v>726</v>
      </c>
      <c r="C42" s="117" t="s">
        <v>24</v>
      </c>
      <c r="D42" s="118" t="s">
        <v>746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22" t="s">
        <v>372</v>
      </c>
      <c r="B43" s="119" t="s">
        <v>726</v>
      </c>
      <c r="C43" s="119" t="s">
        <v>24</v>
      </c>
      <c r="D43" s="121" t="s">
        <v>749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3" t="s">
        <v>879</v>
      </c>
      <c r="B44" s="75" t="s">
        <v>726</v>
      </c>
      <c r="C44" s="75" t="s">
        <v>24</v>
      </c>
      <c r="D44" s="120" t="s">
        <v>749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22" t="s">
        <v>373</v>
      </c>
      <c r="B45" s="119" t="s">
        <v>726</v>
      </c>
      <c r="C45" s="119" t="s">
        <v>24</v>
      </c>
      <c r="D45" s="121" t="s">
        <v>750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3" t="s">
        <v>878</v>
      </c>
      <c r="B46" s="75" t="s">
        <v>726</v>
      </c>
      <c r="C46" s="75" t="s">
        <v>24</v>
      </c>
      <c r="D46" s="120" t="s">
        <v>750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22" t="s">
        <v>374</v>
      </c>
      <c r="B47" s="119" t="s">
        <v>726</v>
      </c>
      <c r="C47" s="119" t="s">
        <v>24</v>
      </c>
      <c r="D47" s="121" t="s">
        <v>751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3" t="s">
        <v>877</v>
      </c>
      <c r="B48" s="75" t="s">
        <v>726</v>
      </c>
      <c r="C48" s="75" t="s">
        <v>24</v>
      </c>
      <c r="D48" s="120" t="s">
        <v>751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22" t="s">
        <v>375</v>
      </c>
      <c r="B49" s="119" t="s">
        <v>726</v>
      </c>
      <c r="C49" s="119" t="s">
        <v>24</v>
      </c>
      <c r="D49" s="121" t="s">
        <v>752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3" t="s">
        <v>876</v>
      </c>
      <c r="B50" s="75" t="s">
        <v>726</v>
      </c>
      <c r="C50" s="75" t="s">
        <v>24</v>
      </c>
      <c r="D50" s="120" t="s">
        <v>752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22" t="s">
        <v>376</v>
      </c>
      <c r="B51" s="119" t="s">
        <v>726</v>
      </c>
      <c r="C51" s="119" t="s">
        <v>24</v>
      </c>
      <c r="D51" s="121" t="s">
        <v>753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3" t="s">
        <v>875</v>
      </c>
      <c r="B52" s="75" t="s">
        <v>726</v>
      </c>
      <c r="C52" s="75" t="s">
        <v>24</v>
      </c>
      <c r="D52" s="120" t="s">
        <v>753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4" t="s">
        <v>466</v>
      </c>
      <c r="B53" s="72" t="s">
        <v>727</v>
      </c>
      <c r="C53" s="72" t="s">
        <v>733</v>
      </c>
      <c r="D53" s="106" t="s">
        <v>743</v>
      </c>
      <c r="E53" s="72"/>
      <c r="F53" s="113">
        <v>163</v>
      </c>
      <c r="G53" s="113">
        <v>177.9</v>
      </c>
      <c r="H53" s="113">
        <v>184.1</v>
      </c>
      <c r="I53" s="145">
        <f t="shared" si="0"/>
        <v>525</v>
      </c>
    </row>
    <row r="54" spans="1:9">
      <c r="A54" s="218" t="s">
        <v>465</v>
      </c>
      <c r="B54" s="108" t="s">
        <v>727</v>
      </c>
      <c r="C54" s="108" t="s">
        <v>728</v>
      </c>
      <c r="D54" s="109" t="s">
        <v>743</v>
      </c>
      <c r="E54" s="108"/>
      <c r="F54" s="113">
        <v>163</v>
      </c>
      <c r="G54" s="113">
        <v>177.9</v>
      </c>
      <c r="H54" s="113">
        <v>184.1</v>
      </c>
      <c r="I54" s="145">
        <f t="shared" si="0"/>
        <v>525</v>
      </c>
    </row>
    <row r="55" spans="1:9" ht="51" outlineLevel="1">
      <c r="A55" s="219" t="s">
        <v>438</v>
      </c>
      <c r="B55" s="111" t="s">
        <v>727</v>
      </c>
      <c r="C55" s="111" t="s">
        <v>728</v>
      </c>
      <c r="D55" s="112" t="s">
        <v>582</v>
      </c>
      <c r="E55" s="111"/>
      <c r="F55" s="113">
        <v>163</v>
      </c>
      <c r="G55" s="113">
        <v>177.9</v>
      </c>
      <c r="H55" s="113"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727</v>
      </c>
      <c r="C56" s="114" t="s">
        <v>728</v>
      </c>
      <c r="D56" s="115" t="s">
        <v>740</v>
      </c>
      <c r="E56" s="114"/>
      <c r="F56" s="113">
        <v>163</v>
      </c>
      <c r="G56" s="113">
        <v>177.9</v>
      </c>
      <c r="H56" s="113"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727</v>
      </c>
      <c r="C57" s="117" t="s">
        <v>728</v>
      </c>
      <c r="D57" s="118" t="s">
        <v>746</v>
      </c>
      <c r="E57" s="117"/>
      <c r="F57" s="113">
        <v>163</v>
      </c>
      <c r="G57" s="113">
        <v>177.9</v>
      </c>
      <c r="H57" s="113">
        <v>184.1</v>
      </c>
      <c r="I57" s="145">
        <f t="shared" si="0"/>
        <v>525</v>
      </c>
    </row>
    <row r="58" spans="1:9" ht="38.25" outlineLevel="1">
      <c r="A58" s="221" t="s">
        <v>890</v>
      </c>
      <c r="B58" s="119" t="s">
        <v>727</v>
      </c>
      <c r="C58" s="119" t="s">
        <v>728</v>
      </c>
      <c r="D58" s="121" t="s">
        <v>754</v>
      </c>
      <c r="E58" s="119"/>
      <c r="F58" s="113">
        <v>163</v>
      </c>
      <c r="G58" s="113">
        <v>177.9</v>
      </c>
      <c r="H58" s="113">
        <v>184.1</v>
      </c>
      <c r="I58" s="145">
        <f t="shared" si="0"/>
        <v>525</v>
      </c>
    </row>
    <row r="59" spans="1:9" ht="102" outlineLevel="1">
      <c r="A59" s="223" t="s">
        <v>888</v>
      </c>
      <c r="B59" s="75" t="s">
        <v>727</v>
      </c>
      <c r="C59" s="75" t="s">
        <v>728</v>
      </c>
      <c r="D59" s="120" t="s">
        <v>754</v>
      </c>
      <c r="E59" s="75" t="s">
        <v>30</v>
      </c>
      <c r="F59" s="113">
        <v>163</v>
      </c>
      <c r="G59" s="113">
        <v>177.9</v>
      </c>
      <c r="H59" s="113">
        <v>184.1</v>
      </c>
      <c r="I59" s="145">
        <f t="shared" si="0"/>
        <v>525</v>
      </c>
    </row>
    <row r="60" spans="1:9" ht="63.75" outlineLevel="1">
      <c r="A60" s="223" t="s">
        <v>891</v>
      </c>
      <c r="B60" s="75" t="s">
        <v>727</v>
      </c>
      <c r="C60" s="75" t="s">
        <v>728</v>
      </c>
      <c r="D60" s="120" t="s">
        <v>754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728</v>
      </c>
      <c r="C61" s="72" t="s">
        <v>733</v>
      </c>
      <c r="D61" s="106" t="s">
        <v>743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8" t="s">
        <v>380</v>
      </c>
      <c r="B62" s="108" t="s">
        <v>728</v>
      </c>
      <c r="C62" s="108" t="s">
        <v>21</v>
      </c>
      <c r="D62" s="109" t="s">
        <v>743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9" t="s">
        <v>438</v>
      </c>
      <c r="B63" s="111" t="s">
        <v>728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20" t="s">
        <v>364</v>
      </c>
      <c r="B64" s="114" t="s">
        <v>728</v>
      </c>
      <c r="C64" s="114" t="s">
        <v>21</v>
      </c>
      <c r="D64" s="115" t="s">
        <v>740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21" t="s">
        <v>378</v>
      </c>
      <c r="B65" s="117" t="s">
        <v>728</v>
      </c>
      <c r="C65" s="117" t="s">
        <v>21</v>
      </c>
      <c r="D65" s="118" t="s">
        <v>755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21" t="s">
        <v>463</v>
      </c>
      <c r="B66" s="119" t="s">
        <v>728</v>
      </c>
      <c r="C66" s="119" t="s">
        <v>21</v>
      </c>
      <c r="D66" s="121" t="s">
        <v>756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3" t="s">
        <v>872</v>
      </c>
      <c r="B67" s="75" t="s">
        <v>728</v>
      </c>
      <c r="C67" s="75" t="s">
        <v>21</v>
      </c>
      <c r="D67" s="120" t="s">
        <v>756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21" t="s">
        <v>873</v>
      </c>
      <c r="B68" s="75" t="s">
        <v>728</v>
      </c>
      <c r="C68" s="75" t="s">
        <v>21</v>
      </c>
      <c r="D68" s="120" t="s">
        <v>756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728</v>
      </c>
      <c r="C69" s="119" t="s">
        <v>21</v>
      </c>
      <c r="D69" s="121" t="s">
        <v>757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3" t="s">
        <v>871</v>
      </c>
      <c r="B70" s="75" t="s">
        <v>728</v>
      </c>
      <c r="C70" s="75" t="s">
        <v>21</v>
      </c>
      <c r="D70" s="120" t="s">
        <v>757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8" t="s">
        <v>381</v>
      </c>
      <c r="B71" s="108" t="s">
        <v>728</v>
      </c>
      <c r="C71" s="108" t="s">
        <v>25</v>
      </c>
      <c r="D71" s="109" t="s">
        <v>743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728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728</v>
      </c>
      <c r="C73" s="114" t="s">
        <v>25</v>
      </c>
      <c r="D73" s="115" t="s">
        <v>740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728</v>
      </c>
      <c r="C74" s="117" t="s">
        <v>25</v>
      </c>
      <c r="D74" s="118" t="s">
        <v>755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728</v>
      </c>
      <c r="C75" s="119" t="s">
        <v>25</v>
      </c>
      <c r="D75" s="122" t="s">
        <v>758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870</v>
      </c>
      <c r="B76" s="75" t="s">
        <v>728</v>
      </c>
      <c r="C76" s="75" t="s">
        <v>25</v>
      </c>
      <c r="D76" s="122" t="s">
        <v>758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728</v>
      </c>
      <c r="C77" s="119" t="s">
        <v>25</v>
      </c>
      <c r="D77" s="121" t="s">
        <v>759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869</v>
      </c>
      <c r="B78" s="75" t="s">
        <v>728</v>
      </c>
      <c r="C78" s="75" t="s">
        <v>25</v>
      </c>
      <c r="D78" s="120" t="s">
        <v>759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729</v>
      </c>
      <c r="C79" s="72" t="s">
        <v>733</v>
      </c>
      <c r="D79" s="106" t="s">
        <v>743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8" t="s">
        <v>460</v>
      </c>
      <c r="B80" s="108" t="s">
        <v>729</v>
      </c>
      <c r="C80" s="108" t="s">
        <v>726</v>
      </c>
      <c r="D80" s="109" t="s">
        <v>743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729</v>
      </c>
      <c r="C81" s="111" t="s">
        <v>726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729</v>
      </c>
      <c r="C82" s="114" t="s">
        <v>726</v>
      </c>
      <c r="D82" s="115" t="s">
        <v>740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729</v>
      </c>
      <c r="C83" s="117" t="s">
        <v>726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729</v>
      </c>
      <c r="C84" s="119" t="s">
        <v>726</v>
      </c>
      <c r="D84" s="120" t="s">
        <v>760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868</v>
      </c>
      <c r="B85" s="75" t="s">
        <v>729</v>
      </c>
      <c r="C85" s="75" t="s">
        <v>726</v>
      </c>
      <c r="D85" s="120" t="s">
        <v>760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729</v>
      </c>
      <c r="C86" s="108" t="s">
        <v>731</v>
      </c>
      <c r="D86" s="109" t="s">
        <v>743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729</v>
      </c>
      <c r="C87" s="111" t="s">
        <v>731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729</v>
      </c>
      <c r="C88" s="114" t="s">
        <v>731</v>
      </c>
      <c r="D88" s="115" t="s">
        <v>740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729</v>
      </c>
      <c r="C89" s="117" t="s">
        <v>731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729</v>
      </c>
      <c r="C90" s="119" t="s">
        <v>731</v>
      </c>
      <c r="D90" s="121" t="s">
        <v>761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867</v>
      </c>
      <c r="B91" s="75" t="s">
        <v>729</v>
      </c>
      <c r="C91" s="75" t="s">
        <v>731</v>
      </c>
      <c r="D91" s="120" t="s">
        <v>761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729</v>
      </c>
      <c r="C92" s="108" t="s">
        <v>734</v>
      </c>
      <c r="D92" s="109" t="s">
        <v>743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9" t="s">
        <v>438</v>
      </c>
      <c r="B93" s="111" t="s">
        <v>729</v>
      </c>
      <c r="C93" s="111" t="s">
        <v>734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20" t="s">
        <v>387</v>
      </c>
      <c r="B94" s="114" t="s">
        <v>729</v>
      </c>
      <c r="C94" s="114" t="s">
        <v>734</v>
      </c>
      <c r="D94" s="115" t="s">
        <v>762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21" t="s">
        <v>688</v>
      </c>
      <c r="B95" s="117" t="s">
        <v>729</v>
      </c>
      <c r="C95" s="117" t="s">
        <v>734</v>
      </c>
      <c r="D95" s="118" t="s">
        <v>763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22" t="s">
        <v>459</v>
      </c>
      <c r="B96" s="119" t="s">
        <v>729</v>
      </c>
      <c r="C96" s="119" t="s">
        <v>734</v>
      </c>
      <c r="D96" s="121" t="s">
        <v>764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3" t="s">
        <v>882</v>
      </c>
      <c r="B97" s="75" t="s">
        <v>729</v>
      </c>
      <c r="C97" s="75" t="s">
        <v>734</v>
      </c>
      <c r="D97" s="120" t="s">
        <v>764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22" t="s">
        <v>388</v>
      </c>
      <c r="B98" s="119" t="s">
        <v>729</v>
      </c>
      <c r="C98" s="119" t="s">
        <v>734</v>
      </c>
      <c r="D98" s="121" t="s">
        <v>765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865</v>
      </c>
      <c r="B99" s="75" t="s">
        <v>729</v>
      </c>
      <c r="C99" s="75" t="s">
        <v>734</v>
      </c>
      <c r="D99" s="120" t="s">
        <v>765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940</v>
      </c>
      <c r="B100" s="75" t="s">
        <v>729</v>
      </c>
      <c r="C100" s="75" t="s">
        <v>734</v>
      </c>
      <c r="D100" s="120" t="s">
        <v>765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729</v>
      </c>
      <c r="C101" s="119" t="s">
        <v>734</v>
      </c>
      <c r="D101" s="120" t="s">
        <v>909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866</v>
      </c>
      <c r="B102" s="75" t="s">
        <v>729</v>
      </c>
      <c r="C102" s="75" t="s">
        <v>734</v>
      </c>
      <c r="D102" s="120" t="s">
        <v>909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729</v>
      </c>
      <c r="C103" s="117" t="s">
        <v>734</v>
      </c>
      <c r="D103" s="118" t="s">
        <v>766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729</v>
      </c>
      <c r="C104" s="119" t="s">
        <v>734</v>
      </c>
      <c r="D104" s="121" t="s">
        <v>767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865</v>
      </c>
      <c r="B105" s="75" t="s">
        <v>729</v>
      </c>
      <c r="C105" s="75" t="s">
        <v>734</v>
      </c>
      <c r="D105" s="120" t="s">
        <v>767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729</v>
      </c>
      <c r="C106" s="108" t="s">
        <v>23</v>
      </c>
      <c r="D106" s="109" t="s">
        <v>743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9" t="s">
        <v>438</v>
      </c>
      <c r="B107" s="111" t="s">
        <v>729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20" t="s">
        <v>364</v>
      </c>
      <c r="B108" s="114" t="s">
        <v>729</v>
      </c>
      <c r="C108" s="114" t="s">
        <v>23</v>
      </c>
      <c r="D108" s="115" t="s">
        <v>740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21" t="s">
        <v>369</v>
      </c>
      <c r="B109" s="117" t="s">
        <v>729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22" t="s">
        <v>453</v>
      </c>
      <c r="B110" s="119" t="s">
        <v>729</v>
      </c>
      <c r="C110" s="119" t="s">
        <v>23</v>
      </c>
      <c r="D110" s="121" t="s">
        <v>768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3" t="s">
        <v>864</v>
      </c>
      <c r="B111" s="75" t="s">
        <v>729</v>
      </c>
      <c r="C111" s="75" t="s">
        <v>23</v>
      </c>
      <c r="D111" s="120" t="s">
        <v>768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22" t="s">
        <v>911</v>
      </c>
      <c r="B112" s="119" t="s">
        <v>729</v>
      </c>
      <c r="C112" s="119" t="s">
        <v>23</v>
      </c>
      <c r="D112" s="121" t="s">
        <v>910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912</v>
      </c>
      <c r="B113" s="75" t="s">
        <v>729</v>
      </c>
      <c r="C113" s="75" t="s">
        <v>23</v>
      </c>
      <c r="D113" s="121" t="s">
        <v>910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729</v>
      </c>
      <c r="C114" s="119" t="s">
        <v>23</v>
      </c>
      <c r="D114" s="121" t="s">
        <v>769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863</v>
      </c>
      <c r="B115" s="75" t="s">
        <v>729</v>
      </c>
      <c r="C115" s="75" t="s">
        <v>23</v>
      </c>
      <c r="D115" s="120" t="s">
        <v>769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730</v>
      </c>
      <c r="C116" s="72" t="s">
        <v>733</v>
      </c>
      <c r="D116" s="106" t="s">
        <v>743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8" t="s">
        <v>395</v>
      </c>
      <c r="B117" s="108" t="s">
        <v>730</v>
      </c>
      <c r="C117" s="108" t="s">
        <v>726</v>
      </c>
      <c r="D117" s="109" t="s">
        <v>743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730</v>
      </c>
      <c r="C118" s="111" t="s">
        <v>726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730</v>
      </c>
      <c r="C119" s="114" t="s">
        <v>726</v>
      </c>
      <c r="D119" s="115" t="s">
        <v>770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730</v>
      </c>
      <c r="C120" s="117" t="s">
        <v>726</v>
      </c>
      <c r="D120" s="118" t="s">
        <v>771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730</v>
      </c>
      <c r="C121" s="119" t="s">
        <v>726</v>
      </c>
      <c r="D121" s="121" t="s">
        <v>772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862</v>
      </c>
      <c r="B122" s="75" t="s">
        <v>730</v>
      </c>
      <c r="C122" s="75" t="s">
        <v>726</v>
      </c>
      <c r="D122" s="120" t="s">
        <v>772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730</v>
      </c>
      <c r="C123" s="119" t="s">
        <v>726</v>
      </c>
      <c r="D123" s="121" t="s">
        <v>772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861</v>
      </c>
      <c r="B124" s="119" t="s">
        <v>730</v>
      </c>
      <c r="C124" s="119" t="s">
        <v>726</v>
      </c>
      <c r="D124" s="122" t="s">
        <v>773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730</v>
      </c>
      <c r="C125" s="108" t="s">
        <v>727</v>
      </c>
      <c r="D125" s="109" t="s">
        <v>743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730</v>
      </c>
      <c r="C126" s="111" t="s">
        <v>727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730</v>
      </c>
      <c r="C127" s="114" t="s">
        <v>727</v>
      </c>
      <c r="D127" s="115" t="s">
        <v>770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730</v>
      </c>
      <c r="C128" s="117" t="s">
        <v>727</v>
      </c>
      <c r="D128" s="118" t="s">
        <v>771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730</v>
      </c>
      <c r="C129" s="119" t="s">
        <v>727</v>
      </c>
      <c r="D129" s="121" t="s">
        <v>774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855</v>
      </c>
      <c r="B130" s="75" t="s">
        <v>730</v>
      </c>
      <c r="C130" s="75" t="s">
        <v>727</v>
      </c>
      <c r="D130" s="120" t="s">
        <v>774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730</v>
      </c>
      <c r="C131" s="119" t="s">
        <v>727</v>
      </c>
      <c r="D131" s="121" t="s">
        <v>775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860</v>
      </c>
      <c r="B132" s="75" t="s">
        <v>730</v>
      </c>
      <c r="C132" s="75" t="s">
        <v>727</v>
      </c>
      <c r="D132" s="120" t="s">
        <v>775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730</v>
      </c>
      <c r="C133" s="119" t="s">
        <v>727</v>
      </c>
      <c r="D133" s="121" t="s">
        <v>776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859</v>
      </c>
      <c r="B134" s="75" t="s">
        <v>730</v>
      </c>
      <c r="C134" s="75" t="s">
        <v>727</v>
      </c>
      <c r="D134" s="120" t="s">
        <v>776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730</v>
      </c>
      <c r="C135" s="119" t="s">
        <v>727</v>
      </c>
      <c r="D135" s="121" t="s">
        <v>777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858</v>
      </c>
      <c r="B136" s="75" t="s">
        <v>730</v>
      </c>
      <c r="C136" s="75" t="s">
        <v>727</v>
      </c>
      <c r="D136" s="120" t="s">
        <v>777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730</v>
      </c>
      <c r="C137" s="119" t="s">
        <v>727</v>
      </c>
      <c r="D137" s="121" t="s">
        <v>778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857</v>
      </c>
      <c r="B138" s="75" t="s">
        <v>730</v>
      </c>
      <c r="C138" s="75" t="s">
        <v>727</v>
      </c>
      <c r="D138" s="120" t="s">
        <v>778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807</v>
      </c>
      <c r="B139" s="75" t="s">
        <v>730</v>
      </c>
      <c r="C139" s="75" t="s">
        <v>727</v>
      </c>
      <c r="D139" s="120" t="s">
        <v>806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856</v>
      </c>
      <c r="B140" s="75" t="s">
        <v>730</v>
      </c>
      <c r="C140" s="75" t="s">
        <v>727</v>
      </c>
      <c r="D140" s="120" t="s">
        <v>806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730</v>
      </c>
      <c r="C141" s="108" t="s">
        <v>728</v>
      </c>
      <c r="D141" s="109" t="s">
        <v>743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9" t="s">
        <v>438</v>
      </c>
      <c r="B142" s="111" t="s">
        <v>730</v>
      </c>
      <c r="C142" s="111" t="s">
        <v>728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20" t="s">
        <v>396</v>
      </c>
      <c r="B143" s="114" t="s">
        <v>730</v>
      </c>
      <c r="C143" s="114" t="s">
        <v>728</v>
      </c>
      <c r="D143" s="115" t="s">
        <v>770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21" t="s">
        <v>405</v>
      </c>
      <c r="B144" s="117" t="s">
        <v>730</v>
      </c>
      <c r="C144" s="117" t="s">
        <v>728</v>
      </c>
      <c r="D144" s="118" t="s">
        <v>779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21" t="s">
        <v>914</v>
      </c>
      <c r="B145" s="117" t="s">
        <v>730</v>
      </c>
      <c r="C145" s="117" t="s">
        <v>728</v>
      </c>
      <c r="D145" s="118" t="s">
        <v>913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915</v>
      </c>
      <c r="B146" s="117" t="s">
        <v>730</v>
      </c>
      <c r="C146" s="117" t="s">
        <v>728</v>
      </c>
      <c r="D146" s="118" t="s">
        <v>913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917</v>
      </c>
      <c r="B147" s="117" t="s">
        <v>730</v>
      </c>
      <c r="C147" s="117" t="s">
        <v>728</v>
      </c>
      <c r="D147" s="118" t="s">
        <v>916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918</v>
      </c>
      <c r="B148" s="117" t="s">
        <v>730</v>
      </c>
      <c r="C148" s="117" t="s">
        <v>728</v>
      </c>
      <c r="D148" s="118" t="s">
        <v>916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730</v>
      </c>
      <c r="C149" s="119" t="s">
        <v>728</v>
      </c>
      <c r="D149" s="121" t="s">
        <v>780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855</v>
      </c>
      <c r="B150" s="75" t="s">
        <v>730</v>
      </c>
      <c r="C150" s="75" t="s">
        <v>728</v>
      </c>
      <c r="D150" s="120" t="s">
        <v>780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730</v>
      </c>
      <c r="C151" s="119" t="s">
        <v>728</v>
      </c>
      <c r="D151" s="121" t="s">
        <v>781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854</v>
      </c>
      <c r="B152" s="75" t="s">
        <v>730</v>
      </c>
      <c r="C152" s="75" t="s">
        <v>728</v>
      </c>
      <c r="D152" s="120" t="s">
        <v>781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928</v>
      </c>
      <c r="B153" s="119" t="s">
        <v>730</v>
      </c>
      <c r="C153" s="119" t="s">
        <v>728</v>
      </c>
      <c r="D153" s="121" t="s">
        <v>927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929</v>
      </c>
      <c r="B154" s="75" t="s">
        <v>730</v>
      </c>
      <c r="C154" s="75" t="s">
        <v>728</v>
      </c>
      <c r="D154" s="120" t="s">
        <v>927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730</v>
      </c>
      <c r="C155" s="119" t="s">
        <v>728</v>
      </c>
      <c r="D155" s="121" t="s">
        <v>782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841</v>
      </c>
      <c r="B156" s="75" t="s">
        <v>730</v>
      </c>
      <c r="C156" s="75" t="s">
        <v>728</v>
      </c>
      <c r="D156" s="120" t="s">
        <v>782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853</v>
      </c>
      <c r="B157" s="75" t="s">
        <v>730</v>
      </c>
      <c r="C157" s="75" t="s">
        <v>728</v>
      </c>
      <c r="D157" s="120" t="s">
        <v>782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730</v>
      </c>
      <c r="C158" s="119" t="s">
        <v>728</v>
      </c>
      <c r="D158" s="121" t="s">
        <v>783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852</v>
      </c>
      <c r="B159" s="75" t="s">
        <v>730</v>
      </c>
      <c r="C159" s="75" t="s">
        <v>728</v>
      </c>
      <c r="D159" s="120" t="s">
        <v>783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941</v>
      </c>
      <c r="B160" s="75" t="s">
        <v>730</v>
      </c>
      <c r="C160" s="75" t="s">
        <v>728</v>
      </c>
      <c r="D160" s="120" t="s">
        <v>783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850</v>
      </c>
      <c r="B161" s="119" t="s">
        <v>730</v>
      </c>
      <c r="C161" s="119" t="s">
        <v>728</v>
      </c>
      <c r="D161" s="121" t="s">
        <v>784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851</v>
      </c>
      <c r="B162" s="75" t="s">
        <v>730</v>
      </c>
      <c r="C162" s="75" t="s">
        <v>728</v>
      </c>
      <c r="D162" s="120" t="s">
        <v>784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730</v>
      </c>
      <c r="C163" s="119" t="s">
        <v>728</v>
      </c>
      <c r="D163" s="121" t="s">
        <v>785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3" t="s">
        <v>849</v>
      </c>
      <c r="B164" s="75" t="s">
        <v>730</v>
      </c>
      <c r="C164" s="75" t="s">
        <v>728</v>
      </c>
      <c r="D164" s="120" t="s">
        <v>785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3" t="s">
        <v>942</v>
      </c>
      <c r="B165" s="75" t="s">
        <v>730</v>
      </c>
      <c r="C165" s="75" t="s">
        <v>728</v>
      </c>
      <c r="D165" s="120" t="s">
        <v>785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730</v>
      </c>
      <c r="C166" s="119" t="s">
        <v>728</v>
      </c>
      <c r="D166" s="121" t="s">
        <v>786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848</v>
      </c>
      <c r="B167" s="75" t="s">
        <v>730</v>
      </c>
      <c r="C167" s="75" t="s">
        <v>728</v>
      </c>
      <c r="D167" s="120" t="s">
        <v>786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730</v>
      </c>
      <c r="C168" s="119" t="s">
        <v>728</v>
      </c>
      <c r="D168" s="121" t="s">
        <v>787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847</v>
      </c>
      <c r="B169" s="75" t="s">
        <v>730</v>
      </c>
      <c r="C169" s="75" t="s">
        <v>728</v>
      </c>
      <c r="D169" s="120" t="s">
        <v>787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730</v>
      </c>
      <c r="C170" s="119" t="s">
        <v>728</v>
      </c>
      <c r="D170" s="121" t="s">
        <v>788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3" t="s">
        <v>845</v>
      </c>
      <c r="B171" s="75" t="s">
        <v>730</v>
      </c>
      <c r="C171" s="75" t="s">
        <v>728</v>
      </c>
      <c r="D171" s="120" t="s">
        <v>788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3" t="s">
        <v>846</v>
      </c>
      <c r="B172" s="75" t="s">
        <v>730</v>
      </c>
      <c r="C172" s="75" t="s">
        <v>728</v>
      </c>
      <c r="D172" s="120" t="s">
        <v>788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730</v>
      </c>
      <c r="C173" s="119" t="s">
        <v>728</v>
      </c>
      <c r="D173" s="121" t="s">
        <v>789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843</v>
      </c>
      <c r="B174" s="75" t="s">
        <v>730</v>
      </c>
      <c r="C174" s="75" t="s">
        <v>728</v>
      </c>
      <c r="D174" s="120" t="s">
        <v>789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844</v>
      </c>
      <c r="B175" s="75" t="s">
        <v>730</v>
      </c>
      <c r="C175" s="75" t="s">
        <v>728</v>
      </c>
      <c r="D175" s="120" t="s">
        <v>789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730</v>
      </c>
      <c r="C176" s="119" t="s">
        <v>728</v>
      </c>
      <c r="D176" s="121" t="s">
        <v>790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842</v>
      </c>
      <c r="B177" s="75" t="s">
        <v>730</v>
      </c>
      <c r="C177" s="75" t="s">
        <v>728</v>
      </c>
      <c r="D177" s="120" t="s">
        <v>790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730</v>
      </c>
      <c r="C178" s="119" t="s">
        <v>728</v>
      </c>
      <c r="D178" s="121" t="s">
        <v>791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3" t="s">
        <v>841</v>
      </c>
      <c r="B179" s="75" t="s">
        <v>730</v>
      </c>
      <c r="C179" s="75" t="s">
        <v>728</v>
      </c>
      <c r="D179" s="120" t="s">
        <v>791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21" t="s">
        <v>449</v>
      </c>
      <c r="B180" s="117" t="s">
        <v>730</v>
      </c>
      <c r="C180" s="117" t="s">
        <v>728</v>
      </c>
      <c r="D180" s="118" t="s">
        <v>926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730</v>
      </c>
      <c r="C181" s="119" t="s">
        <v>728</v>
      </c>
      <c r="D181" s="121" t="s">
        <v>924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925</v>
      </c>
      <c r="B182" s="75" t="s">
        <v>730</v>
      </c>
      <c r="C182" s="75" t="s">
        <v>728</v>
      </c>
      <c r="D182" s="120" t="s">
        <v>924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730</v>
      </c>
      <c r="C183" s="108" t="s">
        <v>730</v>
      </c>
      <c r="D183" s="109" t="s">
        <v>743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730</v>
      </c>
      <c r="C184" s="111" t="s">
        <v>730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730</v>
      </c>
      <c r="C185" s="114" t="s">
        <v>730</v>
      </c>
      <c r="D185" s="115" t="s">
        <v>770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730</v>
      </c>
      <c r="C186" s="117" t="s">
        <v>730</v>
      </c>
      <c r="D186" s="118" t="s">
        <v>771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730</v>
      </c>
      <c r="C187" s="119" t="s">
        <v>730</v>
      </c>
      <c r="D187" s="121" t="s">
        <v>792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840</v>
      </c>
      <c r="B188" s="75" t="s">
        <v>730</v>
      </c>
      <c r="C188" s="75" t="s">
        <v>730</v>
      </c>
      <c r="D188" s="120" t="s">
        <v>792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919</v>
      </c>
      <c r="B189" s="75" t="s">
        <v>730</v>
      </c>
      <c r="C189" s="75" t="s">
        <v>730</v>
      </c>
      <c r="D189" s="120" t="s">
        <v>921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920</v>
      </c>
      <c r="B190" s="75" t="s">
        <v>730</v>
      </c>
      <c r="C190" s="75" t="s">
        <v>730</v>
      </c>
      <c r="D190" s="120" t="s">
        <v>921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730</v>
      </c>
      <c r="C191" s="117" t="s">
        <v>730</v>
      </c>
      <c r="D191" s="118" t="s">
        <v>779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730</v>
      </c>
      <c r="C192" s="119" t="s">
        <v>730</v>
      </c>
      <c r="D192" s="121" t="s">
        <v>793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840</v>
      </c>
      <c r="B193" s="75" t="s">
        <v>730</v>
      </c>
      <c r="C193" s="75" t="s">
        <v>730</v>
      </c>
      <c r="D193" s="120" t="s">
        <v>793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731</v>
      </c>
      <c r="C194" s="72" t="s">
        <v>733</v>
      </c>
      <c r="D194" s="106" t="s">
        <v>743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8" t="s">
        <v>418</v>
      </c>
      <c r="B195" s="108" t="s">
        <v>731</v>
      </c>
      <c r="C195" s="108" t="s">
        <v>726</v>
      </c>
      <c r="D195" s="109" t="s">
        <v>743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9" t="s">
        <v>438</v>
      </c>
      <c r="B196" s="111" t="s">
        <v>731</v>
      </c>
      <c r="C196" s="111" t="s">
        <v>726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20" t="s">
        <v>419</v>
      </c>
      <c r="B197" s="114" t="s">
        <v>731</v>
      </c>
      <c r="C197" s="114" t="s">
        <v>726</v>
      </c>
      <c r="D197" s="115" t="s">
        <v>794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21" t="s">
        <v>420</v>
      </c>
      <c r="B198" s="117" t="s">
        <v>731</v>
      </c>
      <c r="C198" s="117" t="s">
        <v>726</v>
      </c>
      <c r="D198" s="118" t="s">
        <v>795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22" t="s">
        <v>422</v>
      </c>
      <c r="B199" s="119" t="s">
        <v>731</v>
      </c>
      <c r="C199" s="119" t="s">
        <v>726</v>
      </c>
      <c r="D199" s="121" t="s">
        <v>796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3" t="s">
        <v>838</v>
      </c>
      <c r="B200" s="75" t="s">
        <v>731</v>
      </c>
      <c r="C200" s="75" t="s">
        <v>726</v>
      </c>
      <c r="D200" s="120" t="s">
        <v>796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3" t="s">
        <v>835</v>
      </c>
      <c r="B201" s="75" t="s">
        <v>731</v>
      </c>
      <c r="C201" s="75" t="s">
        <v>726</v>
      </c>
      <c r="D201" s="120" t="s">
        <v>796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3" t="s">
        <v>839</v>
      </c>
      <c r="B202" s="75" t="s">
        <v>731</v>
      </c>
      <c r="C202" s="75" t="s">
        <v>726</v>
      </c>
      <c r="D202" s="120" t="s">
        <v>796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731</v>
      </c>
      <c r="C203" s="75" t="s">
        <v>726</v>
      </c>
      <c r="D203" s="122" t="s">
        <v>797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836</v>
      </c>
      <c r="B204" s="75" t="s">
        <v>731</v>
      </c>
      <c r="C204" s="75" t="s">
        <v>726</v>
      </c>
      <c r="D204" s="122" t="s">
        <v>797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837</v>
      </c>
      <c r="B205" s="75" t="s">
        <v>731</v>
      </c>
      <c r="C205" s="75" t="s">
        <v>726</v>
      </c>
      <c r="D205" s="122" t="s">
        <v>797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731</v>
      </c>
      <c r="C206" s="123" t="s">
        <v>726</v>
      </c>
      <c r="D206" s="122" t="s">
        <v>798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834</v>
      </c>
      <c r="B207" s="123" t="s">
        <v>731</v>
      </c>
      <c r="C207" s="123" t="s">
        <v>726</v>
      </c>
      <c r="D207" s="122" t="s">
        <v>798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731</v>
      </c>
      <c r="C208" s="117" t="s">
        <v>726</v>
      </c>
      <c r="D208" s="118" t="s">
        <v>799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731</v>
      </c>
      <c r="C209" s="124" t="s">
        <v>726</v>
      </c>
      <c r="D209" s="125" t="s">
        <v>800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833</v>
      </c>
      <c r="B210" s="123" t="s">
        <v>731</v>
      </c>
      <c r="C210" s="123" t="s">
        <v>726</v>
      </c>
      <c r="D210" s="122" t="s">
        <v>800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733</v>
      </c>
      <c r="D211" s="106" t="s">
        <v>743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8" t="s">
        <v>424</v>
      </c>
      <c r="B212" s="108" t="s">
        <v>21</v>
      </c>
      <c r="C212" s="108" t="s">
        <v>726</v>
      </c>
      <c r="D212" s="109" t="s">
        <v>743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9" t="s">
        <v>438</v>
      </c>
      <c r="B213" s="111" t="s">
        <v>21</v>
      </c>
      <c r="C213" s="111" t="s">
        <v>726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20" t="s">
        <v>364</v>
      </c>
      <c r="B214" s="114" t="s">
        <v>21</v>
      </c>
      <c r="C214" s="114" t="s">
        <v>726</v>
      </c>
      <c r="D214" s="115" t="s">
        <v>740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21" t="s">
        <v>369</v>
      </c>
      <c r="B215" s="117" t="s">
        <v>21</v>
      </c>
      <c r="C215" s="117" t="s">
        <v>726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22" t="s">
        <v>440</v>
      </c>
      <c r="B216" s="119" t="s">
        <v>21</v>
      </c>
      <c r="C216" s="119" t="s">
        <v>726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3" t="s">
        <v>832</v>
      </c>
      <c r="B217" s="75" t="s">
        <v>21</v>
      </c>
      <c r="C217" s="75" t="s">
        <v>726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8" t="s">
        <v>425</v>
      </c>
      <c r="B218" s="108" t="s">
        <v>21</v>
      </c>
      <c r="C218" s="108" t="s">
        <v>728</v>
      </c>
      <c r="D218" s="109" t="s">
        <v>743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728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728</v>
      </c>
      <c r="D220" s="115" t="s">
        <v>740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728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728</v>
      </c>
      <c r="D222" s="121" t="s">
        <v>801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831</v>
      </c>
      <c r="B223" s="75" t="s">
        <v>21</v>
      </c>
      <c r="C223" s="75" t="s">
        <v>728</v>
      </c>
      <c r="D223" s="120" t="s">
        <v>801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733</v>
      </c>
      <c r="D224" s="106" t="s">
        <v>743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726</v>
      </c>
      <c r="D225" s="109" t="s">
        <v>743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726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726</v>
      </c>
      <c r="D227" s="115" t="s">
        <v>794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726</v>
      </c>
      <c r="D228" s="118" t="s">
        <v>799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726</v>
      </c>
      <c r="D229" s="121" t="s">
        <v>802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830</v>
      </c>
      <c r="B230" s="75" t="s">
        <v>22</v>
      </c>
      <c r="C230" s="75" t="s">
        <v>726</v>
      </c>
      <c r="D230" s="120" t="s">
        <v>802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727</v>
      </c>
      <c r="D231" s="109" t="s">
        <v>743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438</v>
      </c>
      <c r="B232" s="111" t="s">
        <v>22</v>
      </c>
      <c r="C232" s="111" t="s">
        <v>727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727</v>
      </c>
      <c r="D233" s="115" t="s">
        <v>794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727</v>
      </c>
      <c r="D234" s="118" t="s">
        <v>799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444</v>
      </c>
      <c r="B235" s="119" t="s">
        <v>22</v>
      </c>
      <c r="C235" s="119" t="s">
        <v>727</v>
      </c>
      <c r="D235" s="122" t="s">
        <v>803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829</v>
      </c>
      <c r="B236" s="75" t="s">
        <v>22</v>
      </c>
      <c r="C236" s="75" t="s">
        <v>727</v>
      </c>
      <c r="D236" s="122" t="s">
        <v>803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733</v>
      </c>
      <c r="D237" s="106" t="s">
        <v>743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726</v>
      </c>
      <c r="D238" s="109" t="s">
        <v>743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726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726</v>
      </c>
      <c r="D240" s="115" t="s">
        <v>740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726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726</v>
      </c>
      <c r="D242" s="121" t="s">
        <v>804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828</v>
      </c>
      <c r="B243" s="75" t="s">
        <v>24</v>
      </c>
      <c r="C243" s="75" t="s">
        <v>726</v>
      </c>
      <c r="D243" s="120" t="s">
        <v>804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7869.4372899999998</v>
      </c>
      <c r="G249" s="137">
        <f>Ведомственная!H249</f>
        <v>2921.73729</v>
      </c>
      <c r="H249" s="137">
        <f>Ведомственная!I249</f>
        <v>2950.6372900000001</v>
      </c>
      <c r="I249" s="145">
        <f t="shared" si="3"/>
        <v>13741.81187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68" t="s">
        <v>720</v>
      </c>
      <c r="H1" s="268"/>
    </row>
    <row r="2" spans="1:9" ht="103.15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 ht="24" customHeight="1">
      <c r="G3" s="268" t="str">
        <f>Ведомственная!H3</f>
        <v>от "___" декабря 2024 года № _____</v>
      </c>
      <c r="H3" s="268"/>
    </row>
    <row r="4" spans="1:9" ht="112.5" customHeight="1">
      <c r="A4" s="267" t="s">
        <v>885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7" t="s">
        <v>644</v>
      </c>
      <c r="B6" s="287"/>
      <c r="C6" s="287"/>
      <c r="D6" s="287"/>
      <c r="E6" s="287"/>
      <c r="F6" s="287"/>
      <c r="G6" s="287"/>
      <c r="H6" s="287"/>
    </row>
    <row r="7" spans="1:9" ht="40.9" customHeight="1">
      <c r="A7" s="146" t="s">
        <v>360</v>
      </c>
      <c r="B7" s="83" t="s">
        <v>737</v>
      </c>
      <c r="C7" s="147" t="s">
        <v>738</v>
      </c>
      <c r="D7" s="147" t="s">
        <v>736</v>
      </c>
      <c r="E7" s="81" t="s">
        <v>739</v>
      </c>
      <c r="F7" s="99" t="s">
        <v>361</v>
      </c>
      <c r="G7" s="100" t="s">
        <v>468</v>
      </c>
      <c r="H7" s="101" t="s">
        <v>818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743</v>
      </c>
      <c r="C9" s="68"/>
      <c r="D9" s="68"/>
      <c r="E9" s="68"/>
      <c r="F9" s="104">
        <f>F10</f>
        <v>7869.4372900000008</v>
      </c>
      <c r="G9" s="104">
        <f t="shared" ref="G9:H9" si="0">G10</f>
        <v>1139.25</v>
      </c>
      <c r="H9" s="104">
        <f t="shared" si="0"/>
        <v>1145.76</v>
      </c>
      <c r="I9" s="105">
        <f>F9+G9+H9</f>
        <v>10154.447290000002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7869.4372900000008</v>
      </c>
      <c r="G10" s="151">
        <f>Ведомственная!H13</f>
        <v>1139.25</v>
      </c>
      <c r="H10" s="151">
        <f>Ведомственная!I13</f>
        <v>1145.76</v>
      </c>
      <c r="I10" s="105">
        <f t="shared" ref="I10:I73" si="1">F10+G10+H10</f>
        <v>10154.447290000002</v>
      </c>
    </row>
    <row r="11" spans="1:9" ht="25.5" outlineLevel="1">
      <c r="A11" s="152" t="s">
        <v>364</v>
      </c>
      <c r="B11" s="153" t="s">
        <v>740</v>
      </c>
      <c r="C11" s="154"/>
      <c r="D11" s="154"/>
      <c r="E11" s="154"/>
      <c r="F11" s="151">
        <f>F12+F23+F39+F49</f>
        <v>5924.8000000000011</v>
      </c>
      <c r="G11" s="151">
        <f t="shared" ref="G11:H11" si="2">G12+G23+G39+G49</f>
        <v>2847.3</v>
      </c>
      <c r="H11" s="151">
        <f t="shared" si="2"/>
        <v>2887.04</v>
      </c>
      <c r="I11" s="105">
        <f t="shared" si="1"/>
        <v>11659.140000000003</v>
      </c>
    </row>
    <row r="12" spans="1:9" ht="38.25" outlineLevel="1">
      <c r="A12" s="155" t="s">
        <v>365</v>
      </c>
      <c r="B12" s="156" t="s">
        <v>741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742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824</v>
      </c>
      <c r="B14" s="120" t="s">
        <v>742</v>
      </c>
      <c r="C14" s="75" t="s">
        <v>30</v>
      </c>
      <c r="D14" s="75" t="s">
        <v>726</v>
      </c>
      <c r="E14" s="75" t="s">
        <v>727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744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825</v>
      </c>
      <c r="B16" s="120" t="s">
        <v>744</v>
      </c>
      <c r="C16" s="75" t="s">
        <v>30</v>
      </c>
      <c r="D16" s="75" t="s">
        <v>726</v>
      </c>
      <c r="E16" s="75" t="s">
        <v>729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826</v>
      </c>
      <c r="B17" s="120" t="s">
        <v>744</v>
      </c>
      <c r="C17" s="75" t="s">
        <v>55</v>
      </c>
      <c r="D17" s="75" t="s">
        <v>726</v>
      </c>
      <c r="E17" s="75" t="s">
        <v>729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827</v>
      </c>
      <c r="B18" s="120" t="s">
        <v>744</v>
      </c>
      <c r="C18" s="75" t="s">
        <v>152</v>
      </c>
      <c r="D18" s="75" t="s">
        <v>726</v>
      </c>
      <c r="E18" s="75" t="s">
        <v>729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742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824</v>
      </c>
      <c r="B20" s="120" t="s">
        <v>742</v>
      </c>
      <c r="C20" s="75" t="s">
        <v>30</v>
      </c>
      <c r="D20" s="75" t="s">
        <v>726</v>
      </c>
      <c r="E20" s="75" t="s">
        <v>729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745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881</v>
      </c>
      <c r="B22" s="120" t="s">
        <v>745</v>
      </c>
      <c r="C22" s="75" t="s">
        <v>55</v>
      </c>
      <c r="D22" s="75" t="s">
        <v>726</v>
      </c>
      <c r="E22" s="75" t="s">
        <v>729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746</v>
      </c>
      <c r="C23" s="157"/>
      <c r="D23" s="157"/>
      <c r="E23" s="157"/>
      <c r="F23" s="158">
        <f>F24+F26+F28+F30+F32+F34+F36</f>
        <v>702.09999999999991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1050.8999999999999</v>
      </c>
    </row>
    <row r="24" spans="1:9" ht="63.75" outlineLevel="1">
      <c r="A24" s="88" t="s">
        <v>366</v>
      </c>
      <c r="B24" s="122" t="s">
        <v>747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886</v>
      </c>
      <c r="B25" s="122" t="s">
        <v>747</v>
      </c>
      <c r="C25" s="123" t="s">
        <v>147</v>
      </c>
      <c r="D25" s="75" t="s">
        <v>726</v>
      </c>
      <c r="E25" s="75" t="s">
        <v>729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749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879</v>
      </c>
      <c r="B27" s="120" t="s">
        <v>749</v>
      </c>
      <c r="C27" s="75" t="s">
        <v>147</v>
      </c>
      <c r="D27" s="75" t="s">
        <v>726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750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887</v>
      </c>
      <c r="B29" s="120" t="s">
        <v>750</v>
      </c>
      <c r="C29" s="75" t="s">
        <v>147</v>
      </c>
      <c r="D29" s="75" t="s">
        <v>726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751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877</v>
      </c>
      <c r="B31" s="120" t="s">
        <v>751</v>
      </c>
      <c r="C31" s="75" t="s">
        <v>147</v>
      </c>
      <c r="D31" s="75" t="s">
        <v>726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752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876</v>
      </c>
      <c r="B33" s="120" t="s">
        <v>752</v>
      </c>
      <c r="C33" s="75" t="s">
        <v>147</v>
      </c>
      <c r="D33" s="75" t="s">
        <v>726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753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875</v>
      </c>
      <c r="B35" s="120" t="s">
        <v>753</v>
      </c>
      <c r="C35" s="75" t="s">
        <v>147</v>
      </c>
      <c r="D35" s="75" t="s">
        <v>726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754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888</v>
      </c>
      <c r="B37" s="120" t="s">
        <v>754</v>
      </c>
      <c r="C37" s="75" t="s">
        <v>30</v>
      </c>
      <c r="D37" s="75" t="s">
        <v>727</v>
      </c>
      <c r="E37" s="75" t="s">
        <v>728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1"/>
        <v>457</v>
      </c>
    </row>
    <row r="38" spans="1:9" ht="63.75" outlineLevel="1">
      <c r="A38" s="74" t="s">
        <v>889</v>
      </c>
      <c r="B38" s="120" t="s">
        <v>754</v>
      </c>
      <c r="C38" s="75" t="s">
        <v>55</v>
      </c>
      <c r="D38" s="75" t="s">
        <v>727</v>
      </c>
      <c r="E38" s="75" t="s">
        <v>728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755</v>
      </c>
      <c r="C39" s="157"/>
      <c r="D39" s="157"/>
      <c r="E39" s="157"/>
      <c r="F39" s="158">
        <f>F40+F43+F45+F47</f>
        <v>418.6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756</v>
      </c>
      <c r="C40" s="119"/>
      <c r="D40" s="119"/>
      <c r="E40" s="119"/>
      <c r="F40" s="113">
        <f>F41+F42</f>
        <v>368.6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368.6</v>
      </c>
    </row>
    <row r="41" spans="1:9" ht="51" outlineLevel="1">
      <c r="A41" s="74" t="s">
        <v>872</v>
      </c>
      <c r="B41" s="120" t="s">
        <v>756</v>
      </c>
      <c r="C41" s="75" t="s">
        <v>55</v>
      </c>
      <c r="D41" s="75" t="s">
        <v>728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873</v>
      </c>
      <c r="B42" s="120" t="s">
        <v>756</v>
      </c>
      <c r="C42" s="75" t="s">
        <v>217</v>
      </c>
      <c r="D42" s="75" t="s">
        <v>728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757</v>
      </c>
      <c r="C43" s="119"/>
      <c r="D43" s="119"/>
      <c r="E43" s="119"/>
      <c r="F43" s="113">
        <f>F44</f>
        <v>50</v>
      </c>
      <c r="G43" s="113">
        <f t="shared" ref="G43:H43" si="18">G44</f>
        <v>0</v>
      </c>
      <c r="H43" s="113">
        <f t="shared" si="18"/>
        <v>0</v>
      </c>
      <c r="I43" s="105">
        <f t="shared" si="1"/>
        <v>50</v>
      </c>
    </row>
    <row r="44" spans="1:9" ht="76.5" outlineLevel="1">
      <c r="A44" s="74" t="s">
        <v>871</v>
      </c>
      <c r="B44" s="120" t="s">
        <v>757</v>
      </c>
      <c r="C44" s="75" t="s">
        <v>55</v>
      </c>
      <c r="D44" s="75" t="s">
        <v>728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758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870</v>
      </c>
      <c r="B46" s="122" t="s">
        <v>758</v>
      </c>
      <c r="C46" s="75" t="s">
        <v>55</v>
      </c>
      <c r="D46" s="75" t="s">
        <v>728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759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869</v>
      </c>
      <c r="B48" s="120" t="s">
        <v>759</v>
      </c>
      <c r="C48" s="75" t="s">
        <v>55</v>
      </c>
      <c r="D48" s="75" t="s">
        <v>728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1">G50+G52+G54+G56+G60+G62+G64+G66+G58</f>
        <v>350</v>
      </c>
      <c r="H49" s="158">
        <f t="shared" si="21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748</v>
      </c>
      <c r="C50" s="119"/>
      <c r="D50" s="119"/>
      <c r="E50" s="119"/>
      <c r="F50" s="113">
        <f>F51</f>
        <v>1</v>
      </c>
      <c r="G50" s="113">
        <f t="shared" ref="G50:H50" si="22">G51</f>
        <v>0</v>
      </c>
      <c r="H50" s="113">
        <f t="shared" si="22"/>
        <v>0</v>
      </c>
      <c r="I50" s="105">
        <f t="shared" si="1"/>
        <v>1</v>
      </c>
    </row>
    <row r="51" spans="1:9" ht="38.25" outlineLevel="1">
      <c r="A51" s="74" t="s">
        <v>880</v>
      </c>
      <c r="B51" s="120" t="s">
        <v>748</v>
      </c>
      <c r="C51" s="75" t="s">
        <v>152</v>
      </c>
      <c r="D51" s="75" t="s">
        <v>726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760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868</v>
      </c>
      <c r="B53" s="120" t="s">
        <v>760</v>
      </c>
      <c r="C53" s="75" t="s">
        <v>55</v>
      </c>
      <c r="D53" s="75" t="s">
        <v>729</v>
      </c>
      <c r="E53" s="75" t="s">
        <v>726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761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867</v>
      </c>
      <c r="B55" s="120" t="s">
        <v>761</v>
      </c>
      <c r="C55" s="75" t="s">
        <v>55</v>
      </c>
      <c r="D55" s="75" t="s">
        <v>729</v>
      </c>
      <c r="E55" s="75" t="s">
        <v>731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768</v>
      </c>
      <c r="C56" s="119"/>
      <c r="D56" s="119"/>
      <c r="E56" s="119"/>
      <c r="F56" s="113">
        <f>F57</f>
        <v>20</v>
      </c>
      <c r="G56" s="113">
        <f t="shared" ref="G56:H56" si="25">G57</f>
        <v>0</v>
      </c>
      <c r="H56" s="113">
        <f t="shared" si="25"/>
        <v>0</v>
      </c>
      <c r="I56" s="105">
        <f t="shared" si="1"/>
        <v>20</v>
      </c>
    </row>
    <row r="57" spans="1:9" ht="63.75">
      <c r="A57" s="74" t="s">
        <v>864</v>
      </c>
      <c r="B57" s="120" t="s">
        <v>768</v>
      </c>
      <c r="C57" s="75" t="s">
        <v>55</v>
      </c>
      <c r="D57" s="75" t="s">
        <v>729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22" t="s">
        <v>911</v>
      </c>
      <c r="B58" s="121" t="s">
        <v>910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912</v>
      </c>
      <c r="B59" s="121" t="s">
        <v>910</v>
      </c>
      <c r="C59" s="75" t="s">
        <v>55</v>
      </c>
      <c r="D59" s="75" t="s">
        <v>729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769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863</v>
      </c>
      <c r="B61" s="120" t="s">
        <v>769</v>
      </c>
      <c r="C61" s="75" t="s">
        <v>55</v>
      </c>
      <c r="D61" s="75" t="s">
        <v>729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7">G63</f>
        <v>350</v>
      </c>
      <c r="H62" s="113">
        <f t="shared" si="27"/>
        <v>355</v>
      </c>
      <c r="I62" s="105">
        <f t="shared" si="1"/>
        <v>1020</v>
      </c>
    </row>
    <row r="63" spans="1:9" ht="38.25" outlineLevel="1">
      <c r="A63" s="74" t="s">
        <v>832</v>
      </c>
      <c r="B63" s="120" t="s">
        <v>587</v>
      </c>
      <c r="C63" s="75" t="s">
        <v>146</v>
      </c>
      <c r="D63" s="75" t="s">
        <v>21</v>
      </c>
      <c r="E63" s="75" t="s">
        <v>726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801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892</v>
      </c>
      <c r="B65" s="120" t="s">
        <v>801</v>
      </c>
      <c r="C65" s="75" t="s">
        <v>146</v>
      </c>
      <c r="D65" s="75" t="s">
        <v>21</v>
      </c>
      <c r="E65" s="75" t="s">
        <v>728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804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51" outlineLevel="1">
      <c r="A67" s="74" t="s">
        <v>828</v>
      </c>
      <c r="B67" s="120" t="s">
        <v>804</v>
      </c>
      <c r="C67" s="75" t="s">
        <v>349</v>
      </c>
      <c r="D67" s="75" t="s">
        <v>24</v>
      </c>
      <c r="E67" s="75" t="s">
        <v>726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762</v>
      </c>
      <c r="C68" s="154"/>
      <c r="D68" s="154"/>
      <c r="E68" s="154"/>
      <c r="F68" s="151">
        <f>F69+F77</f>
        <v>862.2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763</v>
      </c>
      <c r="C69" s="157"/>
      <c r="D69" s="157"/>
      <c r="E69" s="157"/>
      <c r="F69" s="158">
        <f>F70+F72+F75</f>
        <v>862.2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764</v>
      </c>
      <c r="C70" s="119"/>
      <c r="D70" s="119"/>
      <c r="E70" s="119"/>
      <c r="F70" s="113">
        <f>F71</f>
        <v>862.2</v>
      </c>
      <c r="G70" s="113">
        <f t="shared" ref="G70:H70" si="32">G71</f>
        <v>0</v>
      </c>
      <c r="H70" s="113">
        <f t="shared" si="32"/>
        <v>0</v>
      </c>
      <c r="I70" s="105">
        <f t="shared" si="1"/>
        <v>862.2</v>
      </c>
    </row>
    <row r="71" spans="1:9" ht="51">
      <c r="A71" s="74" t="s">
        <v>882</v>
      </c>
      <c r="B71" s="120" t="s">
        <v>764</v>
      </c>
      <c r="C71" s="75" t="s">
        <v>55</v>
      </c>
      <c r="D71" s="75" t="s">
        <v>729</v>
      </c>
      <c r="E71" s="75" t="s">
        <v>734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765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865</v>
      </c>
      <c r="B73" s="120" t="s">
        <v>765</v>
      </c>
      <c r="C73" s="75" t="s">
        <v>55</v>
      </c>
      <c r="D73" s="75" t="s">
        <v>729</v>
      </c>
      <c r="E73" s="75" t="s">
        <v>734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3" t="s">
        <v>940</v>
      </c>
      <c r="B74" s="120" t="s">
        <v>765</v>
      </c>
      <c r="C74" s="75" t="s">
        <v>217</v>
      </c>
      <c r="D74" s="75" t="s">
        <v>729</v>
      </c>
      <c r="E74" s="75" t="s">
        <v>734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909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866</v>
      </c>
      <c r="B76" s="120" t="s">
        <v>909</v>
      </c>
      <c r="C76" s="75" t="s">
        <v>55</v>
      </c>
      <c r="D76" s="75" t="s">
        <v>729</v>
      </c>
      <c r="E76" s="75" t="s">
        <v>734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766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767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865</v>
      </c>
      <c r="B79" s="120" t="s">
        <v>767</v>
      </c>
      <c r="C79" s="75" t="s">
        <v>55</v>
      </c>
      <c r="D79" s="75" t="s">
        <v>729</v>
      </c>
      <c r="E79" s="75" t="s">
        <v>734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770</v>
      </c>
      <c r="C80" s="154"/>
      <c r="D80" s="154"/>
      <c r="E80" s="154"/>
      <c r="F80" s="151">
        <f>F81+F102</f>
        <v>175.43729000000002</v>
      </c>
      <c r="G80" s="151">
        <f t="shared" ref="G80:H80" si="37">G81+G102</f>
        <v>74.437290000000004</v>
      </c>
      <c r="H80" s="151">
        <f t="shared" si="37"/>
        <v>63.597290000000001</v>
      </c>
      <c r="I80" s="105">
        <f t="shared" si="35"/>
        <v>313.47187000000002</v>
      </c>
    </row>
    <row r="81" spans="1:9" ht="38.25" outlineLevel="1">
      <c r="A81" s="155" t="s">
        <v>397</v>
      </c>
      <c r="B81" s="156" t="s">
        <v>771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0</v>
      </c>
      <c r="I81" s="105">
        <f t="shared" si="35"/>
        <v>0</v>
      </c>
    </row>
    <row r="82" spans="1:9" ht="51" outlineLevel="1">
      <c r="A82" s="88" t="s">
        <v>398</v>
      </c>
      <c r="B82" s="121" t="s">
        <v>772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862</v>
      </c>
      <c r="B83" s="120" t="s">
        <v>772</v>
      </c>
      <c r="C83" s="75" t="s">
        <v>55</v>
      </c>
      <c r="D83" s="75" t="s">
        <v>730</v>
      </c>
      <c r="E83" s="75" t="s">
        <v>726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452</v>
      </c>
      <c r="B84" s="122" t="s">
        <v>773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861</v>
      </c>
      <c r="B85" s="122" t="s">
        <v>773</v>
      </c>
      <c r="C85" s="123" t="s">
        <v>254</v>
      </c>
      <c r="D85" s="119" t="s">
        <v>730</v>
      </c>
      <c r="E85" s="119" t="s">
        <v>726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774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855</v>
      </c>
      <c r="B87" s="120" t="s">
        <v>774</v>
      </c>
      <c r="C87" s="75" t="s">
        <v>55</v>
      </c>
      <c r="D87" s="75" t="s">
        <v>730</v>
      </c>
      <c r="E87" s="75" t="s">
        <v>727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775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860</v>
      </c>
      <c r="B89" s="120" t="s">
        <v>775</v>
      </c>
      <c r="C89" s="75" t="s">
        <v>55</v>
      </c>
      <c r="D89" s="75" t="s">
        <v>730</v>
      </c>
      <c r="E89" s="75" t="s">
        <v>727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451</v>
      </c>
      <c r="B90" s="121" t="s">
        <v>776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859</v>
      </c>
      <c r="B91" s="120" t="s">
        <v>776</v>
      </c>
      <c r="C91" s="75" t="s">
        <v>55</v>
      </c>
      <c r="D91" s="75" t="s">
        <v>730</v>
      </c>
      <c r="E91" s="75" t="s">
        <v>727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777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858</v>
      </c>
      <c r="B93" s="120" t="s">
        <v>777</v>
      </c>
      <c r="C93" s="75" t="s">
        <v>55</v>
      </c>
      <c r="D93" s="75" t="s">
        <v>730</v>
      </c>
      <c r="E93" s="75" t="s">
        <v>727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778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857</v>
      </c>
      <c r="B95" s="120" t="s">
        <v>778</v>
      </c>
      <c r="C95" s="75" t="s">
        <v>55</v>
      </c>
      <c r="D95" s="75" t="s">
        <v>730</v>
      </c>
      <c r="E95" s="75" t="s">
        <v>727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807</v>
      </c>
      <c r="B96" s="120" t="s">
        <v>806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0</v>
      </c>
      <c r="I96" s="105">
        <f t="shared" si="35"/>
        <v>0</v>
      </c>
    </row>
    <row r="97" spans="1:9" ht="89.25" outlineLevel="1">
      <c r="A97" s="74" t="s">
        <v>856</v>
      </c>
      <c r="B97" s="120" t="s">
        <v>806</v>
      </c>
      <c r="C97" s="75" t="s">
        <v>55</v>
      </c>
      <c r="D97" s="75" t="s">
        <v>730</v>
      </c>
      <c r="E97" s="75" t="s">
        <v>727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5"/>
        <v>0</v>
      </c>
    </row>
    <row r="98" spans="1:9" ht="38.25" outlineLevel="1">
      <c r="A98" s="88" t="s">
        <v>416</v>
      </c>
      <c r="B98" s="121" t="s">
        <v>792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840</v>
      </c>
      <c r="B99" s="120" t="s">
        <v>792</v>
      </c>
      <c r="C99" s="75" t="s">
        <v>254</v>
      </c>
      <c r="D99" s="75" t="s">
        <v>730</v>
      </c>
      <c r="E99" s="75" t="s">
        <v>730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921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840</v>
      </c>
      <c r="B101" s="120" t="s">
        <v>921</v>
      </c>
      <c r="C101" s="75" t="s">
        <v>254</v>
      </c>
      <c r="D101" s="75" t="s">
        <v>730</v>
      </c>
      <c r="E101" s="75" t="s">
        <v>730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779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8">G107+G109+G113+G116+G119+G121+G124+G126+G128+G131+G134+G136+G138+G140+G103+G105+G111</f>
        <v>74.437290000000004</v>
      </c>
      <c r="H102" s="158">
        <f t="shared" si="48"/>
        <v>63.597290000000001</v>
      </c>
      <c r="I102" s="105">
        <f t="shared" si="35"/>
        <v>313.47187000000002</v>
      </c>
    </row>
    <row r="103" spans="1:9" ht="25.5" outlineLevel="1">
      <c r="A103" s="221" t="s">
        <v>914</v>
      </c>
      <c r="B103" s="118" t="s">
        <v>913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>
      <c r="A104" s="221" t="s">
        <v>915</v>
      </c>
      <c r="B104" s="118" t="s">
        <v>913</v>
      </c>
      <c r="C104" s="75" t="s">
        <v>55</v>
      </c>
      <c r="D104" s="75" t="s">
        <v>730</v>
      </c>
      <c r="E104" s="75" t="s">
        <v>728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>
      <c r="A105" s="221" t="s">
        <v>917</v>
      </c>
      <c r="B105" s="118" t="s">
        <v>916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918</v>
      </c>
      <c r="B106" s="118" t="s">
        <v>916</v>
      </c>
      <c r="C106" s="75" t="s">
        <v>55</v>
      </c>
      <c r="D106" s="75" t="s">
        <v>730</v>
      </c>
      <c r="E106" s="75" t="s">
        <v>728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780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855</v>
      </c>
      <c r="B108" s="120" t="s">
        <v>780</v>
      </c>
      <c r="C108" s="75" t="s">
        <v>55</v>
      </c>
      <c r="D108" s="75" t="s">
        <v>730</v>
      </c>
      <c r="E108" s="75" t="s">
        <v>728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450</v>
      </c>
      <c r="B109" s="121" t="s">
        <v>781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854</v>
      </c>
      <c r="B110" s="120" t="s">
        <v>781</v>
      </c>
      <c r="C110" s="75" t="s">
        <v>55</v>
      </c>
      <c r="D110" s="75" t="s">
        <v>730</v>
      </c>
      <c r="E110" s="75" t="s">
        <v>728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928</v>
      </c>
      <c r="B111" s="121" t="s">
        <v>927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929</v>
      </c>
      <c r="B112" s="120" t="s">
        <v>927</v>
      </c>
      <c r="C112" s="75" t="s">
        <v>55</v>
      </c>
      <c r="D112" s="75" t="s">
        <v>730</v>
      </c>
      <c r="E112" s="75" t="s">
        <v>728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782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841</v>
      </c>
      <c r="B114" s="120" t="s">
        <v>782</v>
      </c>
      <c r="C114" s="75" t="s">
        <v>55</v>
      </c>
      <c r="D114" s="75" t="s">
        <v>730</v>
      </c>
      <c r="E114" s="75" t="s">
        <v>728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853</v>
      </c>
      <c r="B115" s="120" t="s">
        <v>782</v>
      </c>
      <c r="C115" s="75" t="s">
        <v>152</v>
      </c>
      <c r="D115" s="75" t="s">
        <v>730</v>
      </c>
      <c r="E115" s="75" t="s">
        <v>728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893</v>
      </c>
      <c r="B116" s="121" t="s">
        <v>783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852</v>
      </c>
      <c r="B117" s="120" t="s">
        <v>783</v>
      </c>
      <c r="C117" s="75" t="s">
        <v>55</v>
      </c>
      <c r="D117" s="75" t="s">
        <v>730</v>
      </c>
      <c r="E117" s="75" t="s">
        <v>728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223" t="s">
        <v>941</v>
      </c>
      <c r="B118" s="120" t="s">
        <v>783</v>
      </c>
      <c r="C118" s="75" t="s">
        <v>217</v>
      </c>
      <c r="D118" s="75" t="s">
        <v>730</v>
      </c>
      <c r="E118" s="75" t="s">
        <v>728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894</v>
      </c>
      <c r="B119" s="121" t="s">
        <v>784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895</v>
      </c>
      <c r="B120" s="120" t="s">
        <v>784</v>
      </c>
      <c r="C120" s="75" t="s">
        <v>55</v>
      </c>
      <c r="D120" s="75" t="s">
        <v>730</v>
      </c>
      <c r="E120" s="75" t="s">
        <v>728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785</v>
      </c>
      <c r="C121" s="119"/>
      <c r="D121" s="119"/>
      <c r="E121" s="119"/>
      <c r="F121" s="113">
        <f>F122+F123</f>
        <v>0</v>
      </c>
      <c r="G121" s="113">
        <f t="shared" ref="G121:H121" si="54">G122+G123</f>
        <v>0</v>
      </c>
      <c r="H121" s="113">
        <f t="shared" si="54"/>
        <v>0</v>
      </c>
      <c r="I121" s="105">
        <f t="shared" si="35"/>
        <v>0</v>
      </c>
    </row>
    <row r="122" spans="1:9" ht="63.75" outlineLevel="1">
      <c r="A122" s="74" t="s">
        <v>849</v>
      </c>
      <c r="B122" s="120" t="s">
        <v>785</v>
      </c>
      <c r="C122" s="75" t="s">
        <v>55</v>
      </c>
      <c r="D122" s="75" t="s">
        <v>730</v>
      </c>
      <c r="E122" s="75" t="s">
        <v>728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5"/>
        <v>0</v>
      </c>
    </row>
    <row r="123" spans="1:9" ht="63.75" outlineLevel="1">
      <c r="A123" s="223" t="s">
        <v>942</v>
      </c>
      <c r="B123" s="120" t="s">
        <v>785</v>
      </c>
      <c r="C123" s="75" t="s">
        <v>217</v>
      </c>
      <c r="D123" s="75" t="s">
        <v>730</v>
      </c>
      <c r="E123" s="75" t="s">
        <v>728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786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0</v>
      </c>
    </row>
    <row r="125" spans="1:9" ht="76.5" outlineLevel="1">
      <c r="A125" s="74" t="s">
        <v>848</v>
      </c>
      <c r="B125" s="120" t="s">
        <v>786</v>
      </c>
      <c r="C125" s="75" t="s">
        <v>55</v>
      </c>
      <c r="D125" s="75" t="s">
        <v>730</v>
      </c>
      <c r="E125" s="75" t="s">
        <v>728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>
      <c r="A126" s="88" t="s">
        <v>410</v>
      </c>
      <c r="B126" s="121" t="s">
        <v>787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896</v>
      </c>
      <c r="B127" s="120" t="s">
        <v>787</v>
      </c>
      <c r="C127" s="75" t="s">
        <v>55</v>
      </c>
      <c r="D127" s="75" t="s">
        <v>730</v>
      </c>
      <c r="E127" s="75" t="s">
        <v>728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788</v>
      </c>
      <c r="C128" s="119"/>
      <c r="D128" s="119"/>
      <c r="E128" s="119"/>
      <c r="F128" s="113">
        <f>F129+F130</f>
        <v>0</v>
      </c>
      <c r="G128" s="113">
        <f t="shared" ref="G128:H128" si="57">G129+G130</f>
        <v>30.6</v>
      </c>
      <c r="H128" s="113">
        <f t="shared" si="57"/>
        <v>19.760000000000002</v>
      </c>
      <c r="I128" s="105">
        <f t="shared" si="35"/>
        <v>50.36</v>
      </c>
    </row>
    <row r="129" spans="1:9" ht="51">
      <c r="A129" s="74" t="s">
        <v>845</v>
      </c>
      <c r="B129" s="120" t="s">
        <v>788</v>
      </c>
      <c r="C129" s="75" t="s">
        <v>55</v>
      </c>
      <c r="D129" s="75" t="s">
        <v>730</v>
      </c>
      <c r="E129" s="75" t="s">
        <v>728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5"/>
        <v>50.36</v>
      </c>
    </row>
    <row r="130" spans="1:9" ht="38.25" outlineLevel="1">
      <c r="A130" s="74" t="s">
        <v>846</v>
      </c>
      <c r="B130" s="120" t="s">
        <v>788</v>
      </c>
      <c r="C130" s="75" t="s">
        <v>152</v>
      </c>
      <c r="D130" s="75" t="s">
        <v>730</v>
      </c>
      <c r="E130" s="75" t="s">
        <v>728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789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843</v>
      </c>
      <c r="B132" s="120" t="s">
        <v>789</v>
      </c>
      <c r="C132" s="75" t="s">
        <v>55</v>
      </c>
      <c r="D132" s="75" t="s">
        <v>730</v>
      </c>
      <c r="E132" s="75" t="s">
        <v>728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844</v>
      </c>
      <c r="B133" s="120" t="s">
        <v>789</v>
      </c>
      <c r="C133" s="75" t="s">
        <v>147</v>
      </c>
      <c r="D133" s="75" t="s">
        <v>730</v>
      </c>
      <c r="E133" s="75" t="s">
        <v>728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790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842</v>
      </c>
      <c r="B135" s="120" t="s">
        <v>790</v>
      </c>
      <c r="C135" s="75" t="s">
        <v>55</v>
      </c>
      <c r="D135" s="75" t="s">
        <v>730</v>
      </c>
      <c r="E135" s="75" t="s">
        <v>728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791</v>
      </c>
      <c r="C136" s="119"/>
      <c r="D136" s="119"/>
      <c r="E136" s="119"/>
      <c r="F136" s="113">
        <f>F137</f>
        <v>175.43729000000002</v>
      </c>
      <c r="G136" s="113">
        <f t="shared" ref="G136:H136" si="60">G137</f>
        <v>43.837290000000003</v>
      </c>
      <c r="H136" s="113">
        <f t="shared" si="60"/>
        <v>43.837290000000003</v>
      </c>
      <c r="I136" s="105">
        <f t="shared" si="35"/>
        <v>263.11187000000001</v>
      </c>
    </row>
    <row r="137" spans="1:9" ht="38.25" outlineLevel="1">
      <c r="A137" s="74" t="s">
        <v>897</v>
      </c>
      <c r="B137" s="120" t="s">
        <v>791</v>
      </c>
      <c r="C137" s="75" t="s">
        <v>55</v>
      </c>
      <c r="D137" s="75" t="s">
        <v>730</v>
      </c>
      <c r="E137" s="75" t="s">
        <v>728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5"/>
        <v>263.11187000000001</v>
      </c>
    </row>
    <row r="138" spans="1:9" ht="38.25" outlineLevel="1">
      <c r="A138" s="88" t="s">
        <v>416</v>
      </c>
      <c r="B138" s="121" t="s">
        <v>793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840</v>
      </c>
      <c r="B139" s="120" t="s">
        <v>793</v>
      </c>
      <c r="C139" s="75" t="s">
        <v>254</v>
      </c>
      <c r="D139" s="75" t="s">
        <v>730</v>
      </c>
      <c r="E139" s="75" t="s">
        <v>730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449</v>
      </c>
      <c r="B140" s="118" t="s">
        <v>926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924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925</v>
      </c>
      <c r="B142" s="120" t="s">
        <v>924</v>
      </c>
      <c r="C142" s="75" t="s">
        <v>55</v>
      </c>
      <c r="D142" s="75" t="s">
        <v>730</v>
      </c>
      <c r="E142" s="75" t="s">
        <v>728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794</v>
      </c>
      <c r="C143" s="154"/>
      <c r="D143" s="154"/>
      <c r="E143" s="154"/>
      <c r="F143" s="151">
        <f>F144+F154</f>
        <v>907</v>
      </c>
      <c r="G143" s="151">
        <f t="shared" ref="G143:H143" si="64">G144+G154</f>
        <v>0</v>
      </c>
      <c r="H143" s="151">
        <f t="shared" si="64"/>
        <v>0</v>
      </c>
      <c r="I143" s="105">
        <f t="shared" si="63"/>
        <v>907</v>
      </c>
    </row>
    <row r="144" spans="1:9" ht="38.25">
      <c r="A144" s="155" t="s">
        <v>420</v>
      </c>
      <c r="B144" s="156" t="s">
        <v>795</v>
      </c>
      <c r="C144" s="157"/>
      <c r="D144" s="157"/>
      <c r="E144" s="157"/>
      <c r="F144" s="158">
        <f>F145+F149+F152</f>
        <v>907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907</v>
      </c>
    </row>
    <row r="145" spans="1:9" ht="25.5" outlineLevel="1">
      <c r="A145" s="88" t="s">
        <v>422</v>
      </c>
      <c r="B145" s="121" t="s">
        <v>796</v>
      </c>
      <c r="C145" s="119"/>
      <c r="D145" s="119"/>
      <c r="E145" s="119"/>
      <c r="F145" s="113">
        <f>F146+F147+F148</f>
        <v>907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907</v>
      </c>
    </row>
    <row r="146" spans="1:9" ht="51" outlineLevel="1">
      <c r="A146" s="74" t="s">
        <v>838</v>
      </c>
      <c r="B146" s="120" t="s">
        <v>796</v>
      </c>
      <c r="C146" s="75" t="s">
        <v>55</v>
      </c>
      <c r="D146" s="75" t="s">
        <v>731</v>
      </c>
      <c r="E146" s="75" t="s">
        <v>726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260</v>
      </c>
    </row>
    <row r="147" spans="1:9" ht="38.25" outlineLevel="1">
      <c r="A147" s="74" t="s">
        <v>835</v>
      </c>
      <c r="B147" s="120" t="s">
        <v>796</v>
      </c>
      <c r="C147" s="75" t="s">
        <v>147</v>
      </c>
      <c r="D147" s="75" t="s">
        <v>731</v>
      </c>
      <c r="E147" s="75" t="s">
        <v>726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647</v>
      </c>
    </row>
    <row r="148" spans="1:9" ht="38.25" outlineLevel="1">
      <c r="A148" s="74" t="s">
        <v>898</v>
      </c>
      <c r="B148" s="120" t="s">
        <v>796</v>
      </c>
      <c r="C148" s="75" t="s">
        <v>152</v>
      </c>
      <c r="D148" s="75" t="s">
        <v>731</v>
      </c>
      <c r="E148" s="75" t="s">
        <v>726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797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836</v>
      </c>
      <c r="B150" s="122" t="s">
        <v>797</v>
      </c>
      <c r="C150" s="123" t="s">
        <v>55</v>
      </c>
      <c r="D150" s="75" t="s">
        <v>731</v>
      </c>
      <c r="E150" s="75" t="s">
        <v>726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837</v>
      </c>
      <c r="B151" s="122" t="s">
        <v>797</v>
      </c>
      <c r="C151" s="123" t="s">
        <v>147</v>
      </c>
      <c r="D151" s="75" t="s">
        <v>731</v>
      </c>
      <c r="E151" s="75" t="s">
        <v>726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798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834</v>
      </c>
      <c r="B153" s="122" t="s">
        <v>798</v>
      </c>
      <c r="C153" s="123" t="s">
        <v>55</v>
      </c>
      <c r="D153" s="123" t="s">
        <v>731</v>
      </c>
      <c r="E153" s="123" t="s">
        <v>726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799</v>
      </c>
      <c r="C154" s="157"/>
      <c r="D154" s="157"/>
      <c r="E154" s="157"/>
      <c r="F154" s="158">
        <f>F155+F157+F159</f>
        <v>0</v>
      </c>
      <c r="G154" s="158">
        <f t="shared" ref="G154:H154" si="67">G155+G157+G159</f>
        <v>0</v>
      </c>
      <c r="H154" s="158">
        <f t="shared" si="67"/>
        <v>0</v>
      </c>
      <c r="I154" s="105">
        <f t="shared" si="63"/>
        <v>0</v>
      </c>
    </row>
    <row r="155" spans="1:9" ht="38.25" outlineLevel="1">
      <c r="A155" s="88" t="s">
        <v>421</v>
      </c>
      <c r="B155" s="125" t="s">
        <v>800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833</v>
      </c>
      <c r="B156" s="122" t="s">
        <v>800</v>
      </c>
      <c r="C156" s="123" t="s">
        <v>55</v>
      </c>
      <c r="D156" s="123" t="s">
        <v>731</v>
      </c>
      <c r="E156" s="123" t="s">
        <v>726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802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830</v>
      </c>
      <c r="B158" s="120" t="s">
        <v>802</v>
      </c>
      <c r="C158" s="75" t="s">
        <v>55</v>
      </c>
      <c r="D158" s="75" t="s">
        <v>22</v>
      </c>
      <c r="E158" s="75" t="s">
        <v>726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803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899</v>
      </c>
      <c r="B160" s="122" t="s">
        <v>803</v>
      </c>
      <c r="C160" s="123" t="s">
        <v>55</v>
      </c>
      <c r="D160" s="75" t="s">
        <v>22</v>
      </c>
      <c r="E160" s="75" t="s">
        <v>727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7869.4372899999998</v>
      </c>
      <c r="G166" s="137">
        <f>Ведомственная!H249</f>
        <v>2921.73729</v>
      </c>
      <c r="H166" s="137">
        <f>Ведомственная!I249</f>
        <v>2950.6372900000001</v>
      </c>
      <c r="I166" s="105">
        <f t="shared" si="63"/>
        <v>13741.81187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722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7" t="s">
        <v>900</v>
      </c>
      <c r="B4" s="297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862.2</v>
      </c>
    </row>
    <row r="9" spans="1:8">
      <c r="A9" s="177" t="s">
        <v>577</v>
      </c>
      <c r="B9" s="178">
        <f>B10</f>
        <v>862.2</v>
      </c>
    </row>
    <row r="10" spans="1:8" ht="26.25">
      <c r="A10" s="179" t="s">
        <v>639</v>
      </c>
      <c r="B10" s="178">
        <f>B11</f>
        <v>862.2</v>
      </c>
    </row>
    <row r="11" spans="1:8">
      <c r="A11" s="179" t="s">
        <v>578</v>
      </c>
      <c r="B11" s="178">
        <f>B12+B13+B14+B16+B15</f>
        <v>862.2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862.2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8" t="s">
        <v>723</v>
      </c>
      <c r="H1" s="268"/>
    </row>
    <row r="2" spans="1:8" ht="93.6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8" ht="20.45" customHeight="1">
      <c r="G3" s="268" t="str">
        <f>Ведомственная!H3</f>
        <v>от "___" декабря 2024 года № _____</v>
      </c>
      <c r="H3" s="268"/>
    </row>
    <row r="4" spans="1:8" ht="58.15" customHeight="1">
      <c r="A4" s="298" t="s">
        <v>901</v>
      </c>
      <c r="B4" s="298"/>
      <c r="C4" s="298"/>
      <c r="D4" s="298"/>
      <c r="E4" s="298"/>
      <c r="F4" s="298"/>
      <c r="G4" s="298"/>
      <c r="H4" s="298"/>
    </row>
    <row r="5" spans="1:8" ht="15" customHeight="1">
      <c r="A5" s="299" t="s">
        <v>645</v>
      </c>
      <c r="B5" s="299"/>
      <c r="C5" s="299"/>
      <c r="D5" s="299"/>
      <c r="E5" s="299"/>
      <c r="F5" s="299"/>
      <c r="G5" s="299"/>
      <c r="H5" s="299"/>
    </row>
    <row r="6" spans="1:8" ht="43.15" customHeight="1">
      <c r="A6" s="182" t="s">
        <v>360</v>
      </c>
      <c r="B6" s="182" t="s">
        <v>737</v>
      </c>
      <c r="C6" s="183" t="s">
        <v>738</v>
      </c>
      <c r="D6" s="183" t="s">
        <v>736</v>
      </c>
      <c r="E6" s="183" t="s">
        <v>739</v>
      </c>
      <c r="F6" s="184" t="s">
        <v>361</v>
      </c>
      <c r="G6" s="184" t="s">
        <v>468</v>
      </c>
      <c r="H6" s="184" t="s">
        <v>818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315</v>
      </c>
      <c r="G8" s="187">
        <f t="shared" ref="G8:H10" si="0">G9</f>
        <v>350</v>
      </c>
      <c r="H8" s="187">
        <f t="shared" si="0"/>
        <v>355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315</v>
      </c>
      <c r="G9" s="190">
        <f t="shared" si="0"/>
        <v>350</v>
      </c>
      <c r="H9" s="190">
        <f t="shared" si="0"/>
        <v>355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315</v>
      </c>
      <c r="G10" s="190">
        <f t="shared" si="0"/>
        <v>350</v>
      </c>
      <c r="H10" s="190">
        <f t="shared" si="0"/>
        <v>355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726</v>
      </c>
      <c r="F11" s="181">
        <f>Ведомственная!G217</f>
        <v>315</v>
      </c>
      <c r="G11" s="181">
        <f>Ведомственная!H217</f>
        <v>350</v>
      </c>
      <c r="H11" s="181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724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902</v>
      </c>
      <c r="B4" s="302"/>
      <c r="C4" s="302"/>
      <c r="D4" s="302"/>
      <c r="E4" s="302"/>
      <c r="F4" s="302"/>
      <c r="G4" s="302"/>
      <c r="H4" s="302"/>
    </row>
    <row r="7" spans="1:8">
      <c r="A7" s="301" t="s">
        <v>599</v>
      </c>
      <c r="B7" s="301" t="s">
        <v>600</v>
      </c>
      <c r="C7" s="301" t="s">
        <v>361</v>
      </c>
      <c r="D7" s="301"/>
      <c r="E7" s="301" t="s">
        <v>468</v>
      </c>
      <c r="F7" s="301"/>
      <c r="G7" s="301" t="s">
        <v>818</v>
      </c>
      <c r="H7" s="301"/>
    </row>
    <row r="8" spans="1:8" ht="25.5">
      <c r="A8" s="301"/>
      <c r="B8" s="301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0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0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0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0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0"/>
      <c r="B14" s="200" t="s">
        <v>931</v>
      </c>
      <c r="C14" s="196"/>
      <c r="D14" s="199"/>
      <c r="E14" s="196"/>
      <c r="F14" s="199"/>
      <c r="G14" s="196"/>
      <c r="H14" s="197"/>
    </row>
    <row r="15" spans="1:8">
      <c r="A15" s="300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0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0"/>
      <c r="B17" s="198" t="s">
        <v>930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0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0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0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0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0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0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2024-12-19T11:07:21Z</cp:lastPrinted>
  <dcterms:created xsi:type="dcterms:W3CDTF">2023-09-11T19:44:40Z</dcterms:created>
  <dcterms:modified xsi:type="dcterms:W3CDTF">2024-12-19T11:07:25Z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