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D:\бюджет 2025 год кочетовка\Изменение посл\"/>
    </mc:Choice>
  </mc:AlternateContent>
  <xr:revisionPtr revIDLastSave="0" documentId="13_ncr:1_{82DB34D1-F178-4E85-9333-E67B320EBC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6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роспись'!$A$6:$P$518</definedName>
    <definedName name="_xlnm._FilterDatabase" localSheetId="3" hidden="1">Ведомственная!$A$9:$J$236</definedName>
    <definedName name="_xlnm._FilterDatabase" localSheetId="1" hidden="1">Доходы!$A$8:$F$8</definedName>
    <definedName name="_xlnm._FilterDatabase" localSheetId="0" hidden="1">Источники!$A$8:$F$8</definedName>
    <definedName name="_xlnm._FilterDatabase" localSheetId="5" hidden="1">Программная!$A$8:$I$153</definedName>
    <definedName name="_xlnm._FilterDatabase" localSheetId="4" hidden="1">Функциональная!$A$9:$I$236</definedName>
    <definedName name="_xlnm.Print_Titles" localSheetId="2">'Бюджетная роспись'!$6:$6</definedName>
    <definedName name="_xlnm.Print_Area" localSheetId="3">Ведомственная!$A$1:$I$230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Источники!$A$1:$F$37</definedName>
    <definedName name="_xlnm.Print_Area" localSheetId="5">Программная!$A$1:$H$147</definedName>
    <definedName name="_xlnm.Print_Area" localSheetId="7">Публич.обязательства!$A$1:$H$11</definedName>
    <definedName name="_xlnm.Print_Area" localSheetId="4">Функциональная!$A$1:$H$230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6" l="1"/>
  <c r="D23" i="6" s="1"/>
  <c r="D22" i="6" s="1"/>
  <c r="D28" i="6" l="1"/>
  <c r="D27" i="6" s="1"/>
  <c r="D26" i="6" s="1"/>
  <c r="D21" i="6" s="1"/>
  <c r="D36" i="6"/>
  <c r="D35" i="6" s="1"/>
  <c r="D33" i="6"/>
  <c r="D32" i="6" s="1"/>
  <c r="D17" i="6"/>
  <c r="D13" i="6"/>
  <c r="D11" i="6"/>
  <c r="K390" i="2"/>
  <c r="D16" i="6" l="1"/>
  <c r="D15" i="6" s="1"/>
  <c r="D10" i="6"/>
  <c r="D31" i="6"/>
  <c r="D30" i="6" s="1"/>
  <c r="I234" i="3"/>
  <c r="I230" i="3"/>
  <c r="I180" i="3"/>
  <c r="I38" i="3"/>
  <c r="I24" i="3"/>
  <c r="H234" i="3"/>
  <c r="H230" i="3"/>
  <c r="H180" i="3"/>
  <c r="H38" i="3"/>
  <c r="O434" i="2"/>
  <c r="J136" i="2"/>
  <c r="O71" i="2"/>
  <c r="O76" i="2"/>
  <c r="P71" i="2"/>
  <c r="P76" i="2"/>
  <c r="P79" i="2"/>
  <c r="O28" i="2"/>
  <c r="P28" i="2"/>
  <c r="K75" i="2"/>
  <c r="K28" i="2"/>
  <c r="C29" i="7"/>
  <c r="C26" i="7"/>
  <c r="C25" i="7" s="1"/>
  <c r="D26" i="7"/>
  <c r="D25" i="7" s="1"/>
  <c r="E26" i="7"/>
  <c r="E25" i="7" s="1"/>
  <c r="L202" i="2"/>
  <c r="M202" i="2"/>
  <c r="N202" i="2"/>
  <c r="O202" i="2"/>
  <c r="P202" i="2"/>
  <c r="K202" i="2"/>
  <c r="J203" i="2"/>
  <c r="L298" i="2"/>
  <c r="L297" i="2" s="1"/>
  <c r="L296" i="2" s="1"/>
  <c r="L290" i="2" s="1"/>
  <c r="M298" i="2"/>
  <c r="M297" i="2" s="1"/>
  <c r="M296" i="2" s="1"/>
  <c r="M290" i="2" s="1"/>
  <c r="N298" i="2"/>
  <c r="N297" i="2" s="1"/>
  <c r="N296" i="2" s="1"/>
  <c r="N290" i="2" s="1"/>
  <c r="O298" i="2"/>
  <c r="O297" i="2" s="1"/>
  <c r="O296" i="2" s="1"/>
  <c r="O290" i="2" s="1"/>
  <c r="P298" i="2"/>
  <c r="P297" i="2" s="1"/>
  <c r="P296" i="2" s="1"/>
  <c r="P290" i="2" s="1"/>
  <c r="K298" i="2"/>
  <c r="K297" i="2" s="1"/>
  <c r="K296" i="2" s="1"/>
  <c r="K290" i="2" s="1"/>
  <c r="J300" i="2"/>
  <c r="J299" i="2"/>
  <c r="D12" i="7"/>
  <c r="D11" i="7" s="1"/>
  <c r="E12" i="7"/>
  <c r="E11" i="7" s="1"/>
  <c r="C12" i="7"/>
  <c r="C11" i="7" s="1"/>
  <c r="D15" i="7"/>
  <c r="D14" i="7" s="1"/>
  <c r="E15" i="7"/>
  <c r="E14" i="7" s="1"/>
  <c r="C15" i="7"/>
  <c r="C14" i="7" s="1"/>
  <c r="D18" i="7"/>
  <c r="E18" i="7"/>
  <c r="C18" i="7"/>
  <c r="D21" i="7"/>
  <c r="D20" i="7" s="1"/>
  <c r="E21" i="7"/>
  <c r="E20" i="7" s="1"/>
  <c r="C21" i="7"/>
  <c r="C20" i="7" s="1"/>
  <c r="D23" i="7"/>
  <c r="E23" i="7"/>
  <c r="C23" i="7"/>
  <c r="G3" i="9"/>
  <c r="G2" i="9"/>
  <c r="D3" i="7"/>
  <c r="D2" i="7"/>
  <c r="G3" i="5"/>
  <c r="G2" i="5"/>
  <c r="G3" i="4"/>
  <c r="G2" i="4"/>
  <c r="D9" i="6" l="1"/>
  <c r="I137" i="3"/>
  <c r="H137" i="3"/>
  <c r="P75" i="2"/>
  <c r="I25" i="3" s="1"/>
  <c r="C17" i="7"/>
  <c r="E17" i="7"/>
  <c r="D17" i="7"/>
  <c r="J296" i="2"/>
  <c r="G137" i="3" s="1"/>
  <c r="J297" i="2"/>
  <c r="J298" i="2"/>
  <c r="G22" i="12"/>
  <c r="G12" i="12" s="1"/>
  <c r="H22" i="12"/>
  <c r="I22" i="12"/>
  <c r="I12" i="12" s="1"/>
  <c r="J22" i="12"/>
  <c r="J12" i="12" s="1"/>
  <c r="K22" i="12"/>
  <c r="F22" i="12"/>
  <c r="F12" i="12" s="1"/>
  <c r="I24" i="12"/>
  <c r="J24" i="12"/>
  <c r="K24" i="12"/>
  <c r="I29" i="12"/>
  <c r="I26" i="12" s="1"/>
  <c r="J29" i="12"/>
  <c r="J26" i="12" s="1"/>
  <c r="K29" i="12"/>
  <c r="I44" i="12"/>
  <c r="I41" i="12" s="1"/>
  <c r="J44" i="12"/>
  <c r="K44" i="12"/>
  <c r="K41" i="12" s="1"/>
  <c r="I49" i="12"/>
  <c r="I46" i="12" s="1"/>
  <c r="J49" i="12"/>
  <c r="J46" i="12" s="1"/>
  <c r="K49" i="12"/>
  <c r="K46" i="12" s="1"/>
  <c r="I59" i="12"/>
  <c r="I56" i="12" s="1"/>
  <c r="J59" i="12"/>
  <c r="J56" i="12" s="1"/>
  <c r="K59" i="12"/>
  <c r="K56" i="12" s="1"/>
  <c r="I79" i="12"/>
  <c r="I76" i="12" s="1"/>
  <c r="J79" i="12"/>
  <c r="J76" i="12" s="1"/>
  <c r="K79" i="12"/>
  <c r="K76" i="12" s="1"/>
  <c r="E80" i="12"/>
  <c r="E78" i="12"/>
  <c r="E77" i="12"/>
  <c r="E75" i="12"/>
  <c r="E73" i="12"/>
  <c r="E72" i="12"/>
  <c r="K70" i="12"/>
  <c r="J70" i="12"/>
  <c r="I70" i="12"/>
  <c r="H70" i="12"/>
  <c r="G70" i="12"/>
  <c r="F70" i="12"/>
  <c r="K68" i="12"/>
  <c r="J68" i="12"/>
  <c r="I68" i="12"/>
  <c r="H68" i="12"/>
  <c r="G68" i="12"/>
  <c r="F68" i="12"/>
  <c r="K67" i="12"/>
  <c r="J67" i="12"/>
  <c r="I67" i="12"/>
  <c r="H67" i="12"/>
  <c r="G67" i="12"/>
  <c r="F67" i="12"/>
  <c r="E65" i="12"/>
  <c r="E63" i="12"/>
  <c r="E62" i="12"/>
  <c r="E60" i="12"/>
  <c r="E58" i="12"/>
  <c r="E57" i="12"/>
  <c r="K55" i="12"/>
  <c r="J55" i="12"/>
  <c r="I55" i="12"/>
  <c r="H55" i="12"/>
  <c r="G55" i="12"/>
  <c r="F55" i="12"/>
  <c r="K53" i="12"/>
  <c r="J53" i="12"/>
  <c r="I53" i="12"/>
  <c r="H53" i="12"/>
  <c r="G53" i="12"/>
  <c r="F53" i="12"/>
  <c r="K52" i="12"/>
  <c r="J52" i="12"/>
  <c r="I52" i="12"/>
  <c r="H52" i="12"/>
  <c r="G52" i="12"/>
  <c r="F52" i="12"/>
  <c r="E50" i="12"/>
  <c r="E48" i="12"/>
  <c r="E47" i="12"/>
  <c r="E45" i="12"/>
  <c r="E43" i="12"/>
  <c r="E42" i="12"/>
  <c r="K40" i="12"/>
  <c r="J40" i="12"/>
  <c r="I40" i="12"/>
  <c r="H40" i="12"/>
  <c r="G40" i="12"/>
  <c r="F40" i="12"/>
  <c r="E40" i="12" s="1"/>
  <c r="K38" i="12"/>
  <c r="J38" i="12"/>
  <c r="I38" i="12"/>
  <c r="H38" i="12"/>
  <c r="G38" i="12"/>
  <c r="F38" i="12"/>
  <c r="K37" i="12"/>
  <c r="J37" i="12"/>
  <c r="I37" i="12"/>
  <c r="H37" i="12"/>
  <c r="G37" i="12"/>
  <c r="F37" i="12"/>
  <c r="E35" i="12"/>
  <c r="E33" i="12"/>
  <c r="E32" i="12"/>
  <c r="E30" i="12"/>
  <c r="E28" i="12"/>
  <c r="E27" i="12"/>
  <c r="K26" i="12"/>
  <c r="E25" i="12"/>
  <c r="E23" i="12"/>
  <c r="E20" i="12"/>
  <c r="E18" i="12"/>
  <c r="E17" i="12"/>
  <c r="K15" i="12"/>
  <c r="J15" i="12"/>
  <c r="I15" i="12"/>
  <c r="H15" i="12"/>
  <c r="G15" i="12"/>
  <c r="F15" i="12"/>
  <c r="F10" i="12" s="1"/>
  <c r="K13" i="12"/>
  <c r="K8" i="12" s="1"/>
  <c r="J13" i="12"/>
  <c r="I13" i="12"/>
  <c r="H13" i="12"/>
  <c r="G13" i="12"/>
  <c r="F13" i="12"/>
  <c r="E82" i="11"/>
  <c r="E80" i="11"/>
  <c r="E79" i="11"/>
  <c r="K78" i="11"/>
  <c r="J78" i="11"/>
  <c r="I78" i="11"/>
  <c r="E77" i="11"/>
  <c r="E75" i="11"/>
  <c r="E74" i="11"/>
  <c r="K72" i="11"/>
  <c r="J72" i="11"/>
  <c r="I72" i="11"/>
  <c r="H72" i="11"/>
  <c r="G72" i="11"/>
  <c r="F72" i="11"/>
  <c r="K70" i="11"/>
  <c r="J70" i="11"/>
  <c r="I70" i="11"/>
  <c r="H70" i="11"/>
  <c r="G70" i="11"/>
  <c r="F70" i="11"/>
  <c r="K69" i="11"/>
  <c r="J69" i="11"/>
  <c r="I69" i="11"/>
  <c r="H69" i="11"/>
  <c r="G69" i="11"/>
  <c r="F69" i="11"/>
  <c r="E67" i="11"/>
  <c r="E65" i="11"/>
  <c r="E64" i="11"/>
  <c r="E62" i="11"/>
  <c r="E60" i="11"/>
  <c r="E59" i="11"/>
  <c r="K58" i="11"/>
  <c r="J58" i="11"/>
  <c r="I58" i="11"/>
  <c r="K57" i="11"/>
  <c r="J57" i="11"/>
  <c r="I57" i="11"/>
  <c r="H57" i="11"/>
  <c r="G57" i="11"/>
  <c r="F57" i="11"/>
  <c r="K55" i="11"/>
  <c r="J55" i="11"/>
  <c r="I55" i="11"/>
  <c r="H55" i="11"/>
  <c r="G55" i="11"/>
  <c r="F55" i="11"/>
  <c r="K54" i="11"/>
  <c r="J54" i="11"/>
  <c r="I54" i="11"/>
  <c r="H54" i="11"/>
  <c r="G54" i="11"/>
  <c r="F54" i="11"/>
  <c r="E52" i="11"/>
  <c r="E42" i="11" s="1"/>
  <c r="E50" i="11"/>
  <c r="E49" i="11"/>
  <c r="K48" i="11"/>
  <c r="J48" i="11"/>
  <c r="I48" i="11"/>
  <c r="E47" i="11"/>
  <c r="E45" i="11"/>
  <c r="E44" i="11"/>
  <c r="K43" i="11"/>
  <c r="J43" i="11"/>
  <c r="I43" i="11"/>
  <c r="K42" i="11"/>
  <c r="J42" i="11"/>
  <c r="J12" i="11" s="1"/>
  <c r="I42" i="11"/>
  <c r="I12" i="11" s="1"/>
  <c r="H42" i="11"/>
  <c r="G42" i="11"/>
  <c r="F42" i="11"/>
  <c r="K41" i="11"/>
  <c r="J41" i="11"/>
  <c r="I41" i="11"/>
  <c r="K40" i="11"/>
  <c r="J40" i="11"/>
  <c r="I40" i="11"/>
  <c r="H40" i="11"/>
  <c r="G40" i="11"/>
  <c r="F40" i="11"/>
  <c r="K39" i="11"/>
  <c r="J39" i="11"/>
  <c r="I39" i="11"/>
  <c r="H39" i="11"/>
  <c r="G39" i="11"/>
  <c r="F39" i="11"/>
  <c r="E37" i="11"/>
  <c r="E35" i="11"/>
  <c r="E34" i="11"/>
  <c r="E32" i="11"/>
  <c r="E30" i="11"/>
  <c r="E29" i="11"/>
  <c r="K28" i="11"/>
  <c r="J28" i="11"/>
  <c r="I28" i="11"/>
  <c r="E27" i="11"/>
  <c r="E25" i="11"/>
  <c r="E24" i="11"/>
  <c r="K23" i="11"/>
  <c r="J23" i="11"/>
  <c r="I23" i="11"/>
  <c r="E22" i="11"/>
  <c r="E20" i="11"/>
  <c r="E19" i="11"/>
  <c r="K17" i="11"/>
  <c r="J17" i="11"/>
  <c r="I17" i="11"/>
  <c r="H17" i="11"/>
  <c r="H12" i="11" s="1"/>
  <c r="G17" i="11"/>
  <c r="G12" i="11" s="1"/>
  <c r="F17" i="11"/>
  <c r="K15" i="11"/>
  <c r="J15" i="11"/>
  <c r="I15" i="11"/>
  <c r="H15" i="11"/>
  <c r="G15" i="11"/>
  <c r="F15" i="11"/>
  <c r="F10" i="11" s="1"/>
  <c r="K14" i="11"/>
  <c r="J14" i="11"/>
  <c r="I14" i="11"/>
  <c r="H14" i="11"/>
  <c r="G14" i="11"/>
  <c r="F14" i="11"/>
  <c r="E15" i="11" l="1"/>
  <c r="E40" i="11"/>
  <c r="E10" i="11" s="1"/>
  <c r="E67" i="12"/>
  <c r="J21" i="12"/>
  <c r="K21" i="12"/>
  <c r="K39" i="12"/>
  <c r="E72" i="11"/>
  <c r="E55" i="11"/>
  <c r="E70" i="11"/>
  <c r="K9" i="11"/>
  <c r="F12" i="11"/>
  <c r="F9" i="11"/>
  <c r="H10" i="11"/>
  <c r="G10" i="11"/>
  <c r="E55" i="12"/>
  <c r="G9" i="11"/>
  <c r="I10" i="11"/>
  <c r="J10" i="11"/>
  <c r="I10" i="12"/>
  <c r="E68" i="12"/>
  <c r="K10" i="12"/>
  <c r="G7" i="12"/>
  <c r="I8" i="12"/>
  <c r="K10" i="11"/>
  <c r="E54" i="11"/>
  <c r="E38" i="12"/>
  <c r="E14" i="11"/>
  <c r="I7" i="12"/>
  <c r="G10" i="12"/>
  <c r="K12" i="11"/>
  <c r="E57" i="11"/>
  <c r="E37" i="12"/>
  <c r="E52" i="12"/>
  <c r="F7" i="12"/>
  <c r="E17" i="11"/>
  <c r="G8" i="12"/>
  <c r="K36" i="12"/>
  <c r="E39" i="11"/>
  <c r="E69" i="11"/>
  <c r="J10" i="12"/>
  <c r="E53" i="12"/>
  <c r="E70" i="12"/>
  <c r="J7" i="12"/>
  <c r="H94" i="5"/>
  <c r="H93" i="5" s="1"/>
  <c r="I136" i="3"/>
  <c r="H136" i="4" s="1"/>
  <c r="H137" i="4"/>
  <c r="G94" i="5"/>
  <c r="G93" i="5" s="1"/>
  <c r="H136" i="3"/>
  <c r="G136" i="4" s="1"/>
  <c r="G137" i="4"/>
  <c r="G136" i="3"/>
  <c r="F136" i="4" s="1"/>
  <c r="F137" i="4"/>
  <c r="F94" i="5"/>
  <c r="F93" i="5" s="1"/>
  <c r="I38" i="11"/>
  <c r="J8" i="12"/>
  <c r="E13" i="12"/>
  <c r="H10" i="12"/>
  <c r="J38" i="11"/>
  <c r="K38" i="11"/>
  <c r="I21" i="12"/>
  <c r="E22" i="12"/>
  <c r="I39" i="12"/>
  <c r="J39" i="12"/>
  <c r="I36" i="12"/>
  <c r="H8" i="12"/>
  <c r="J41" i="12"/>
  <c r="J36" i="12" s="1"/>
  <c r="F8" i="12"/>
  <c r="E15" i="12"/>
  <c r="K12" i="12"/>
  <c r="K7" i="12" s="1"/>
  <c r="H12" i="12"/>
  <c r="H7" i="12" s="1"/>
  <c r="J9" i="11"/>
  <c r="I9" i="11"/>
  <c r="H9" i="11"/>
  <c r="E12" i="11" l="1"/>
  <c r="E9" i="11"/>
  <c r="E10" i="12"/>
  <c r="E8" i="12"/>
  <c r="E7" i="12"/>
  <c r="E12" i="12"/>
  <c r="G11" i="10" l="1"/>
  <c r="E11" i="10"/>
  <c r="C11" i="10"/>
  <c r="G14" i="10"/>
  <c r="G10" i="10" s="1"/>
  <c r="E14" i="10"/>
  <c r="E10" i="10" s="1"/>
  <c r="C14" i="10"/>
  <c r="C10" i="10" s="1"/>
  <c r="D17" i="10"/>
  <c r="E17" i="10"/>
  <c r="F17" i="10"/>
  <c r="G17" i="10"/>
  <c r="H17" i="10"/>
  <c r="C17" i="10"/>
  <c r="D20" i="10"/>
  <c r="E20" i="10"/>
  <c r="F20" i="10"/>
  <c r="G20" i="10"/>
  <c r="H20" i="10"/>
  <c r="C20" i="10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30" i="7"/>
  <c r="F32" i="7"/>
  <c r="F35" i="7"/>
  <c r="F40" i="7"/>
  <c r="F42" i="7"/>
  <c r="F45" i="7"/>
  <c r="F48" i="7"/>
  <c r="F51" i="7"/>
  <c r="F53" i="7"/>
  <c r="J235" i="3"/>
  <c r="D29" i="7"/>
  <c r="E29" i="7"/>
  <c r="D31" i="7"/>
  <c r="E31" i="7"/>
  <c r="C31" i="7"/>
  <c r="F31" i="7" s="1"/>
  <c r="D34" i="7"/>
  <c r="D33" i="7" s="1"/>
  <c r="E34" i="7"/>
  <c r="E33" i="7" s="1"/>
  <c r="C34" i="7"/>
  <c r="C33" i="7" s="1"/>
  <c r="D39" i="7"/>
  <c r="D38" i="7" s="1"/>
  <c r="E39" i="7"/>
  <c r="E38" i="7" s="1"/>
  <c r="C39" i="7"/>
  <c r="C38" i="7" s="1"/>
  <c r="D41" i="7"/>
  <c r="E41" i="7"/>
  <c r="C41" i="7"/>
  <c r="D44" i="7"/>
  <c r="D43" i="7" s="1"/>
  <c r="E44" i="7"/>
  <c r="E43" i="7" s="1"/>
  <c r="C44" i="7"/>
  <c r="F44" i="7" s="1"/>
  <c r="D47" i="7"/>
  <c r="D46" i="7" s="1"/>
  <c r="E47" i="7"/>
  <c r="E46" i="7" s="1"/>
  <c r="C47" i="7"/>
  <c r="D50" i="7"/>
  <c r="E50" i="7"/>
  <c r="C50" i="7"/>
  <c r="D52" i="7"/>
  <c r="E52" i="7"/>
  <c r="C52" i="7"/>
  <c r="E11" i="6"/>
  <c r="F11" i="6"/>
  <c r="E13" i="6"/>
  <c r="F13" i="6"/>
  <c r="E17" i="6"/>
  <c r="F17" i="6"/>
  <c r="E19" i="6"/>
  <c r="F19" i="6"/>
  <c r="E33" i="6"/>
  <c r="E32" i="6" s="1"/>
  <c r="F33" i="6"/>
  <c r="F32" i="6" s="1"/>
  <c r="E36" i="6"/>
  <c r="E35" i="6" s="1"/>
  <c r="F36" i="6"/>
  <c r="F35" i="6" s="1"/>
  <c r="C43" i="7" l="1"/>
  <c r="F43" i="7" s="1"/>
  <c r="F33" i="7"/>
  <c r="F52" i="7"/>
  <c r="F50" i="7"/>
  <c r="F47" i="7"/>
  <c r="F38" i="7"/>
  <c r="C46" i="7"/>
  <c r="F46" i="7" s="1"/>
  <c r="F41" i="7"/>
  <c r="F16" i="6"/>
  <c r="F15" i="6" s="1"/>
  <c r="C28" i="7"/>
  <c r="C10" i="7" s="1"/>
  <c r="E28" i="7"/>
  <c r="D28" i="7"/>
  <c r="D10" i="7" s="1"/>
  <c r="F39" i="7"/>
  <c r="E10" i="7"/>
  <c r="F34" i="7"/>
  <c r="F28" i="7"/>
  <c r="F29" i="7"/>
  <c r="F10" i="6"/>
  <c r="E16" i="6"/>
  <c r="E15" i="6" s="1"/>
  <c r="E10" i="6"/>
  <c r="E31" i="6"/>
  <c r="E30" i="6" s="1"/>
  <c r="F31" i="6"/>
  <c r="F30" i="6" s="1"/>
  <c r="D49" i="7"/>
  <c r="D37" i="7" s="1"/>
  <c r="D36" i="7" s="1"/>
  <c r="C49" i="7"/>
  <c r="E49" i="7"/>
  <c r="E37" i="7" s="1"/>
  <c r="E36" i="7" s="1"/>
  <c r="E9" i="7" l="1"/>
  <c r="F25" i="6" s="1"/>
  <c r="F24" i="6" s="1"/>
  <c r="F23" i="6" s="1"/>
  <c r="F22" i="6" s="1"/>
  <c r="C37" i="7"/>
  <c r="F49" i="7"/>
  <c r="D9" i="7"/>
  <c r="E25" i="6" s="1"/>
  <c r="E24" i="6" s="1"/>
  <c r="E23" i="6" s="1"/>
  <c r="E22" i="6" s="1"/>
  <c r="F10" i="7"/>
  <c r="C36" i="7" l="1"/>
  <c r="F37" i="7"/>
  <c r="F36" i="7" l="1"/>
  <c r="C9" i="7"/>
  <c r="H152" i="5"/>
  <c r="G152" i="5"/>
  <c r="F152" i="5"/>
  <c r="F151" i="5"/>
  <c r="H235" i="4"/>
  <c r="G235" i="4"/>
  <c r="F235" i="4"/>
  <c r="F234" i="4"/>
  <c r="I179" i="3"/>
  <c r="I178" i="3" s="1"/>
  <c r="H178" i="4" s="1"/>
  <c r="H38" i="4"/>
  <c r="H179" i="3"/>
  <c r="H178" i="3" s="1"/>
  <c r="G178" i="4" s="1"/>
  <c r="G38" i="4"/>
  <c r="J213" i="2"/>
  <c r="K219" i="2"/>
  <c r="J224" i="2"/>
  <c r="L236" i="2"/>
  <c r="L235" i="2" s="1"/>
  <c r="L234" i="2" s="1"/>
  <c r="M236" i="2"/>
  <c r="M235" i="2" s="1"/>
  <c r="M234" i="2" s="1"/>
  <c r="N236" i="2"/>
  <c r="N235" i="2" s="1"/>
  <c r="N234" i="2" s="1"/>
  <c r="O236" i="2"/>
  <c r="O235" i="2" s="1"/>
  <c r="P236" i="2"/>
  <c r="P235" i="2" s="1"/>
  <c r="K236" i="2"/>
  <c r="K235" i="2" s="1"/>
  <c r="K234" i="2" s="1"/>
  <c r="J237" i="2"/>
  <c r="L424" i="2"/>
  <c r="L423" i="2" s="1"/>
  <c r="L422" i="2" s="1"/>
  <c r="M424" i="2"/>
  <c r="M423" i="2" s="1"/>
  <c r="M422" i="2" s="1"/>
  <c r="N424" i="2"/>
  <c r="N423" i="2" s="1"/>
  <c r="N422" i="2" s="1"/>
  <c r="O424" i="2"/>
  <c r="O423" i="2" s="1"/>
  <c r="O422" i="2" s="1"/>
  <c r="P424" i="2"/>
  <c r="P423" i="2" s="1"/>
  <c r="P422" i="2" s="1"/>
  <c r="K424" i="2"/>
  <c r="K423" i="2" s="1"/>
  <c r="K422" i="2" s="1"/>
  <c r="J426" i="2"/>
  <c r="J425" i="2"/>
  <c r="H230" i="4"/>
  <c r="G230" i="4"/>
  <c r="G233" i="3"/>
  <c r="G232" i="3" s="1"/>
  <c r="G231" i="3" s="1"/>
  <c r="F231" i="4" s="1"/>
  <c r="I233" i="3"/>
  <c r="I232" i="3" s="1"/>
  <c r="I231" i="3" s="1"/>
  <c r="H231" i="4" s="1"/>
  <c r="O234" i="2" l="1"/>
  <c r="H104" i="3"/>
  <c r="P234" i="2"/>
  <c r="I104" i="3"/>
  <c r="F9" i="7"/>
  <c r="I235" i="4"/>
  <c r="H233" i="3"/>
  <c r="J234" i="3"/>
  <c r="I152" i="5"/>
  <c r="H151" i="5"/>
  <c r="G151" i="5"/>
  <c r="H229" i="3"/>
  <c r="H228" i="3" s="1"/>
  <c r="H227" i="3" s="1"/>
  <c r="H226" i="3" s="1"/>
  <c r="H225" i="3" s="1"/>
  <c r="H224" i="3" s="1"/>
  <c r="G224" i="4" s="1"/>
  <c r="G65" i="5"/>
  <c r="G64" i="5" s="1"/>
  <c r="G126" i="5"/>
  <c r="G125" i="5" s="1"/>
  <c r="I37" i="3"/>
  <c r="I36" i="3" s="1"/>
  <c r="I35" i="3" s="1"/>
  <c r="I34" i="3" s="1"/>
  <c r="I33" i="3" s="1"/>
  <c r="H33" i="4" s="1"/>
  <c r="H51" i="5"/>
  <c r="H50" i="5" s="1"/>
  <c r="H180" i="4"/>
  <c r="H126" i="5"/>
  <c r="H125" i="5" s="1"/>
  <c r="I229" i="3"/>
  <c r="I228" i="3" s="1"/>
  <c r="I227" i="3" s="1"/>
  <c r="I226" i="3" s="1"/>
  <c r="I225" i="3" s="1"/>
  <c r="I224" i="3" s="1"/>
  <c r="H224" i="4" s="1"/>
  <c r="H65" i="5"/>
  <c r="H64" i="5" s="1"/>
  <c r="G180" i="4"/>
  <c r="H234" i="4"/>
  <c r="H37" i="3"/>
  <c r="H36" i="3" s="1"/>
  <c r="H35" i="3" s="1"/>
  <c r="H34" i="3" s="1"/>
  <c r="H33" i="3" s="1"/>
  <c r="G33" i="4" s="1"/>
  <c r="G51" i="5"/>
  <c r="G50" i="5" s="1"/>
  <c r="G234" i="4"/>
  <c r="H148" i="5"/>
  <c r="G179" i="4"/>
  <c r="F148" i="5"/>
  <c r="H150" i="5"/>
  <c r="F232" i="4"/>
  <c r="H233" i="4"/>
  <c r="F150" i="5"/>
  <c r="H179" i="4"/>
  <c r="F233" i="4"/>
  <c r="H149" i="5"/>
  <c r="H232" i="4"/>
  <c r="F149" i="5"/>
  <c r="J236" i="2"/>
  <c r="J234" i="2"/>
  <c r="J235" i="2"/>
  <c r="G104" i="3" s="1"/>
  <c r="J422" i="2"/>
  <c r="J423" i="2"/>
  <c r="J424" i="2"/>
  <c r="I151" i="5" l="1"/>
  <c r="I234" i="4"/>
  <c r="H35" i="4"/>
  <c r="G34" i="4"/>
  <c r="G49" i="5"/>
  <c r="G36" i="11" s="1"/>
  <c r="G33" i="11" s="1"/>
  <c r="J104" i="3"/>
  <c r="H232" i="3"/>
  <c r="J233" i="3"/>
  <c r="G150" i="5"/>
  <c r="I150" i="5" s="1"/>
  <c r="G233" i="4"/>
  <c r="I233" i="4" s="1"/>
  <c r="G37" i="4"/>
  <c r="H36" i="4"/>
  <c r="G229" i="4"/>
  <c r="H49" i="5"/>
  <c r="H36" i="11" s="1"/>
  <c r="H34" i="4"/>
  <c r="G227" i="4"/>
  <c r="G225" i="4"/>
  <c r="H227" i="4"/>
  <c r="I103" i="3"/>
  <c r="H103" i="4" s="1"/>
  <c r="H104" i="4"/>
  <c r="H76" i="5"/>
  <c r="H75" i="5" s="1"/>
  <c r="H74" i="5" s="1"/>
  <c r="H51" i="11" s="1"/>
  <c r="H103" i="3"/>
  <c r="H102" i="3" s="1"/>
  <c r="G104" i="4"/>
  <c r="G76" i="5"/>
  <c r="G75" i="5" s="1"/>
  <c r="G74" i="5" s="1"/>
  <c r="G51" i="11" s="1"/>
  <c r="H226" i="4"/>
  <c r="G228" i="4"/>
  <c r="H37" i="4"/>
  <c r="H225" i="4"/>
  <c r="H229" i="4"/>
  <c r="G36" i="4"/>
  <c r="G226" i="4"/>
  <c r="G35" i="4"/>
  <c r="G103" i="3"/>
  <c r="F76" i="5"/>
  <c r="F104" i="4"/>
  <c r="H228" i="4"/>
  <c r="G34" i="12" l="1"/>
  <c r="G31" i="12" s="1"/>
  <c r="G103" i="4"/>
  <c r="I104" i="4"/>
  <c r="H231" i="3"/>
  <c r="J232" i="3"/>
  <c r="G149" i="5"/>
  <c r="I149" i="5" s="1"/>
  <c r="G232" i="4"/>
  <c r="I232" i="4" s="1"/>
  <c r="H49" i="12"/>
  <c r="H46" i="12" s="1"/>
  <c r="H48" i="11"/>
  <c r="H33" i="11"/>
  <c r="H34" i="12"/>
  <c r="H31" i="12" s="1"/>
  <c r="I36" i="11"/>
  <c r="G49" i="12"/>
  <c r="G46" i="12" s="1"/>
  <c r="G48" i="11"/>
  <c r="F103" i="4"/>
  <c r="J103" i="3"/>
  <c r="F75" i="5"/>
  <c r="F74" i="5" s="1"/>
  <c r="I76" i="5"/>
  <c r="I102" i="3"/>
  <c r="H102" i="4" s="1"/>
  <c r="G102" i="3"/>
  <c r="G102" i="4"/>
  <c r="I75" i="5" l="1"/>
  <c r="I103" i="4"/>
  <c r="I74" i="5"/>
  <c r="F51" i="11"/>
  <c r="B15" i="8"/>
  <c r="J102" i="3"/>
  <c r="G231" i="4"/>
  <c r="I231" i="4" s="1"/>
  <c r="J231" i="3"/>
  <c r="G148" i="5"/>
  <c r="I148" i="5" s="1"/>
  <c r="J36" i="11"/>
  <c r="I34" i="12"/>
  <c r="I31" i="12" s="1"/>
  <c r="I33" i="11"/>
  <c r="F102" i="4"/>
  <c r="I102" i="4" s="1"/>
  <c r="K12" i="2"/>
  <c r="P517" i="2"/>
  <c r="P516" i="2" s="1"/>
  <c r="P515" i="2" s="1"/>
  <c r="P514" i="2" s="1"/>
  <c r="O517" i="2"/>
  <c r="O516" i="2" s="1"/>
  <c r="O515" i="2" s="1"/>
  <c r="O514" i="2" s="1"/>
  <c r="N517" i="2"/>
  <c r="N516" i="2" s="1"/>
  <c r="N515" i="2" s="1"/>
  <c r="N514" i="2" s="1"/>
  <c r="M517" i="2"/>
  <c r="M516" i="2" s="1"/>
  <c r="M515" i="2" s="1"/>
  <c r="M514" i="2" s="1"/>
  <c r="L517" i="2"/>
  <c r="L516" i="2" s="1"/>
  <c r="L515" i="2" s="1"/>
  <c r="L514" i="2" s="1"/>
  <c r="P512" i="2"/>
  <c r="P511" i="2" s="1"/>
  <c r="P510" i="2" s="1"/>
  <c r="P509" i="2" s="1"/>
  <c r="P508" i="2" s="1"/>
  <c r="O512" i="2"/>
  <c r="O511" i="2" s="1"/>
  <c r="O510" i="2" s="1"/>
  <c r="O509" i="2" s="1"/>
  <c r="O508" i="2" s="1"/>
  <c r="N512" i="2"/>
  <c r="N511" i="2" s="1"/>
  <c r="N510" i="2" s="1"/>
  <c r="N509" i="2" s="1"/>
  <c r="N508" i="2" s="1"/>
  <c r="M512" i="2"/>
  <c r="M511" i="2" s="1"/>
  <c r="M510" i="2" s="1"/>
  <c r="M509" i="2" s="1"/>
  <c r="M508" i="2" s="1"/>
  <c r="L512" i="2"/>
  <c r="L511" i="2" s="1"/>
  <c r="L510" i="2" s="1"/>
  <c r="L509" i="2" s="1"/>
  <c r="L508" i="2" s="1"/>
  <c r="P505" i="2"/>
  <c r="P504" i="2" s="1"/>
  <c r="I223" i="3" s="1"/>
  <c r="O505" i="2"/>
  <c r="O504" i="2" s="1"/>
  <c r="H223" i="3" s="1"/>
  <c r="N505" i="2"/>
  <c r="N504" i="2" s="1"/>
  <c r="N503" i="2" s="1"/>
  <c r="N502" i="2" s="1"/>
  <c r="M505" i="2"/>
  <c r="M504" i="2" s="1"/>
  <c r="M503" i="2" s="1"/>
  <c r="M502" i="2" s="1"/>
  <c r="L505" i="2"/>
  <c r="L504" i="2" s="1"/>
  <c r="L503" i="2" s="1"/>
  <c r="L502" i="2" s="1"/>
  <c r="P499" i="2"/>
  <c r="P498" i="2" s="1"/>
  <c r="I217" i="3" s="1"/>
  <c r="O499" i="2"/>
  <c r="O498" i="2" s="1"/>
  <c r="H217" i="3" s="1"/>
  <c r="N499" i="2"/>
  <c r="N498" i="2" s="1"/>
  <c r="N497" i="2" s="1"/>
  <c r="N496" i="2" s="1"/>
  <c r="M499" i="2"/>
  <c r="M498" i="2" s="1"/>
  <c r="M497" i="2" s="1"/>
  <c r="M496" i="2" s="1"/>
  <c r="L499" i="2"/>
  <c r="L498" i="2" s="1"/>
  <c r="L497" i="2" s="1"/>
  <c r="L496" i="2" s="1"/>
  <c r="P493" i="2"/>
  <c r="P492" i="2" s="1"/>
  <c r="I210" i="3" s="1"/>
  <c r="O493" i="2"/>
  <c r="O492" i="2" s="1"/>
  <c r="H210" i="3" s="1"/>
  <c r="N493" i="2"/>
  <c r="N492" i="2" s="1"/>
  <c r="N491" i="2" s="1"/>
  <c r="N490" i="2" s="1"/>
  <c r="M493" i="2"/>
  <c r="M492" i="2" s="1"/>
  <c r="M491" i="2" s="1"/>
  <c r="M490" i="2" s="1"/>
  <c r="L493" i="2"/>
  <c r="L492" i="2" s="1"/>
  <c r="L491" i="2" s="1"/>
  <c r="L490" i="2" s="1"/>
  <c r="P488" i="2"/>
  <c r="P487" i="2" s="1"/>
  <c r="I204" i="3" s="1"/>
  <c r="O488" i="2"/>
  <c r="O487" i="2" s="1"/>
  <c r="H204" i="3" s="1"/>
  <c r="N488" i="2"/>
  <c r="N487" i="2" s="1"/>
  <c r="N486" i="2" s="1"/>
  <c r="N485" i="2" s="1"/>
  <c r="M488" i="2"/>
  <c r="M487" i="2" s="1"/>
  <c r="M486" i="2" s="1"/>
  <c r="M485" i="2" s="1"/>
  <c r="L488" i="2"/>
  <c r="L487" i="2" s="1"/>
  <c r="L486" i="2" s="1"/>
  <c r="L485" i="2" s="1"/>
  <c r="P481" i="2"/>
  <c r="P480" i="2" s="1"/>
  <c r="I197" i="3" s="1"/>
  <c r="O481" i="2"/>
  <c r="O480" i="2" s="1"/>
  <c r="H197" i="3" s="1"/>
  <c r="N481" i="2"/>
  <c r="N480" i="2" s="1"/>
  <c r="N479" i="2" s="1"/>
  <c r="M481" i="2"/>
  <c r="M480" i="2" s="1"/>
  <c r="M479" i="2" s="1"/>
  <c r="L481" i="2"/>
  <c r="L480" i="2" s="1"/>
  <c r="L479" i="2" s="1"/>
  <c r="P476" i="2"/>
  <c r="P475" i="2" s="1"/>
  <c r="I194" i="3" s="1"/>
  <c r="O476" i="2"/>
  <c r="O475" i="2" s="1"/>
  <c r="H194" i="3" s="1"/>
  <c r="N476" i="2"/>
  <c r="N475" i="2" s="1"/>
  <c r="N474" i="2" s="1"/>
  <c r="M476" i="2"/>
  <c r="M475" i="2" s="1"/>
  <c r="M474" i="2" s="1"/>
  <c r="L476" i="2"/>
  <c r="L475" i="2" s="1"/>
  <c r="L474" i="2" s="1"/>
  <c r="P472" i="2"/>
  <c r="P471" i="2" s="1"/>
  <c r="I192" i="3" s="1"/>
  <c r="O472" i="2"/>
  <c r="O471" i="2" s="1"/>
  <c r="H192" i="3" s="1"/>
  <c r="N472" i="2"/>
  <c r="N471" i="2" s="1"/>
  <c r="M472" i="2"/>
  <c r="M471" i="2" s="1"/>
  <c r="L472" i="2"/>
  <c r="L471" i="2" s="1"/>
  <c r="P469" i="2"/>
  <c r="P468" i="2" s="1"/>
  <c r="I191" i="3" s="1"/>
  <c r="O469" i="2"/>
  <c r="O468" i="2" s="1"/>
  <c r="H191" i="3" s="1"/>
  <c r="N469" i="2"/>
  <c r="N468" i="2" s="1"/>
  <c r="M469" i="2"/>
  <c r="M468" i="2" s="1"/>
  <c r="L469" i="2"/>
  <c r="L468" i="2" s="1"/>
  <c r="P465" i="2"/>
  <c r="P464" i="2" s="1"/>
  <c r="I189" i="3" s="1"/>
  <c r="O465" i="2"/>
  <c r="O464" i="2" s="1"/>
  <c r="H189" i="3" s="1"/>
  <c r="N465" i="2"/>
  <c r="N464" i="2" s="1"/>
  <c r="M465" i="2"/>
  <c r="M464" i="2" s="1"/>
  <c r="L465" i="2"/>
  <c r="L464" i="2" s="1"/>
  <c r="P461" i="2"/>
  <c r="P460" i="2" s="1"/>
  <c r="I188" i="3" s="1"/>
  <c r="O461" i="2"/>
  <c r="O460" i="2" s="1"/>
  <c r="H188" i="3" s="1"/>
  <c r="N461" i="2"/>
  <c r="N460" i="2" s="1"/>
  <c r="M461" i="2"/>
  <c r="M460" i="2" s="1"/>
  <c r="L461" i="2"/>
  <c r="L460" i="2" s="1"/>
  <c r="P456" i="2"/>
  <c r="O456" i="2"/>
  <c r="N456" i="2"/>
  <c r="M456" i="2"/>
  <c r="L456" i="2"/>
  <c r="N434" i="2"/>
  <c r="M434" i="2"/>
  <c r="L434" i="2"/>
  <c r="P431" i="2"/>
  <c r="O431" i="2"/>
  <c r="N431" i="2"/>
  <c r="M431" i="2"/>
  <c r="L431" i="2"/>
  <c r="P419" i="2"/>
  <c r="P418" i="2" s="1"/>
  <c r="I177" i="3" s="1"/>
  <c r="O419" i="2"/>
  <c r="O418" i="2" s="1"/>
  <c r="H177" i="3" s="1"/>
  <c r="N419" i="2"/>
  <c r="N418" i="2" s="1"/>
  <c r="N417" i="2" s="1"/>
  <c r="N416" i="2" s="1"/>
  <c r="M419" i="2"/>
  <c r="M418" i="2" s="1"/>
  <c r="M417" i="2" s="1"/>
  <c r="M416" i="2" s="1"/>
  <c r="L419" i="2"/>
  <c r="L418" i="2" s="1"/>
  <c r="L417" i="2" s="1"/>
  <c r="L416" i="2" s="1"/>
  <c r="P414" i="2"/>
  <c r="P413" i="2" s="1"/>
  <c r="I171" i="3" s="1"/>
  <c r="O414" i="2"/>
  <c r="O413" i="2" s="1"/>
  <c r="H171" i="3" s="1"/>
  <c r="N414" i="2"/>
  <c r="N413" i="2" s="1"/>
  <c r="N412" i="2" s="1"/>
  <c r="M414" i="2"/>
  <c r="M413" i="2" s="1"/>
  <c r="M412" i="2" s="1"/>
  <c r="L414" i="2"/>
  <c r="L413" i="2" s="1"/>
  <c r="L412" i="2" s="1"/>
  <c r="P410" i="2"/>
  <c r="P409" i="2" s="1"/>
  <c r="I168" i="3" s="1"/>
  <c r="O410" i="2"/>
  <c r="O409" i="2" s="1"/>
  <c r="H168" i="3" s="1"/>
  <c r="N410" i="2"/>
  <c r="N409" i="2" s="1"/>
  <c r="N408" i="2" s="1"/>
  <c r="M410" i="2"/>
  <c r="M409" i="2" s="1"/>
  <c r="M408" i="2" s="1"/>
  <c r="L410" i="2"/>
  <c r="L409" i="2" s="1"/>
  <c r="L408" i="2" s="1"/>
  <c r="P405" i="2"/>
  <c r="P404" i="2" s="1"/>
  <c r="I166" i="3" s="1"/>
  <c r="O405" i="2"/>
  <c r="O404" i="2" s="1"/>
  <c r="H166" i="3" s="1"/>
  <c r="N405" i="2"/>
  <c r="N404" i="2" s="1"/>
  <c r="N403" i="2" s="1"/>
  <c r="M405" i="2"/>
  <c r="M404" i="2" s="1"/>
  <c r="M403" i="2" s="1"/>
  <c r="L405" i="2"/>
  <c r="L404" i="2" s="1"/>
  <c r="L403" i="2" s="1"/>
  <c r="P401" i="2"/>
  <c r="P400" i="2" s="1"/>
  <c r="I164" i="3" s="1"/>
  <c r="O401" i="2"/>
  <c r="O400" i="2" s="1"/>
  <c r="H164" i="3" s="1"/>
  <c r="N401" i="2"/>
  <c r="N400" i="2" s="1"/>
  <c r="M401" i="2"/>
  <c r="M400" i="2" s="1"/>
  <c r="L401" i="2"/>
  <c r="L400" i="2" s="1"/>
  <c r="P397" i="2"/>
  <c r="P396" i="2" s="1"/>
  <c r="I163" i="3" s="1"/>
  <c r="O397" i="2"/>
  <c r="O396" i="2" s="1"/>
  <c r="H163" i="3" s="1"/>
  <c r="N397" i="2"/>
  <c r="N396" i="2" s="1"/>
  <c r="M397" i="2"/>
  <c r="M396" i="2" s="1"/>
  <c r="L397" i="2"/>
  <c r="L396" i="2" s="1"/>
  <c r="P393" i="2"/>
  <c r="P392" i="2" s="1"/>
  <c r="I161" i="3" s="1"/>
  <c r="O393" i="2"/>
  <c r="O392" i="2" s="1"/>
  <c r="H161" i="3" s="1"/>
  <c r="N393" i="2"/>
  <c r="N392" i="2" s="1"/>
  <c r="M393" i="2"/>
  <c r="M392" i="2" s="1"/>
  <c r="L393" i="2"/>
  <c r="L392" i="2" s="1"/>
  <c r="P369" i="2"/>
  <c r="P368" i="2" s="1"/>
  <c r="I160" i="3" s="1"/>
  <c r="O369" i="2"/>
  <c r="O368" i="2" s="1"/>
  <c r="H160" i="3" s="1"/>
  <c r="N369" i="2"/>
  <c r="N368" i="2" s="1"/>
  <c r="M369" i="2"/>
  <c r="M368" i="2" s="1"/>
  <c r="L369" i="2"/>
  <c r="L368" i="2" s="1"/>
  <c r="P364" i="2"/>
  <c r="P363" i="2" s="1"/>
  <c r="I158" i="3" s="1"/>
  <c r="O364" i="2"/>
  <c r="O363" i="2" s="1"/>
  <c r="H158" i="3" s="1"/>
  <c r="N364" i="2"/>
  <c r="N363" i="2" s="1"/>
  <c r="N362" i="2" s="1"/>
  <c r="M364" i="2"/>
  <c r="M363" i="2" s="1"/>
  <c r="M362" i="2" s="1"/>
  <c r="L364" i="2"/>
  <c r="L363" i="2" s="1"/>
  <c r="L362" i="2" s="1"/>
  <c r="P357" i="2"/>
  <c r="P356" i="2" s="1"/>
  <c r="I156" i="3" s="1"/>
  <c r="O357" i="2"/>
  <c r="O356" i="2" s="1"/>
  <c r="H156" i="3" s="1"/>
  <c r="N357" i="2"/>
  <c r="N356" i="2" s="1"/>
  <c r="N355" i="2" s="1"/>
  <c r="M357" i="2"/>
  <c r="M356" i="2" s="1"/>
  <c r="M355" i="2" s="1"/>
  <c r="L357" i="2"/>
  <c r="L356" i="2" s="1"/>
  <c r="L355" i="2" s="1"/>
  <c r="P349" i="2"/>
  <c r="P348" i="2" s="1"/>
  <c r="P347" i="2" s="1"/>
  <c r="I154" i="3" s="1"/>
  <c r="O349" i="2"/>
  <c r="O348" i="2" s="1"/>
  <c r="O347" i="2" s="1"/>
  <c r="H154" i="3" s="1"/>
  <c r="N349" i="2"/>
  <c r="N348" i="2" s="1"/>
  <c r="N347" i="2" s="1"/>
  <c r="M349" i="2"/>
  <c r="M348" i="2" s="1"/>
  <c r="M347" i="2" s="1"/>
  <c r="L349" i="2"/>
  <c r="L348" i="2" s="1"/>
  <c r="L347" i="2" s="1"/>
  <c r="P339" i="2"/>
  <c r="P338" i="2" s="1"/>
  <c r="I152" i="3" s="1"/>
  <c r="O339" i="2"/>
  <c r="O338" i="2" s="1"/>
  <c r="H152" i="3" s="1"/>
  <c r="N339" i="2"/>
  <c r="N338" i="2" s="1"/>
  <c r="N337" i="2" s="1"/>
  <c r="M339" i="2"/>
  <c r="M338" i="2" s="1"/>
  <c r="M337" i="2" s="1"/>
  <c r="L339" i="2"/>
  <c r="L338" i="2" s="1"/>
  <c r="L337" i="2" s="1"/>
  <c r="P331" i="2"/>
  <c r="P330" i="2" s="1"/>
  <c r="I150" i="3" s="1"/>
  <c r="O331" i="2"/>
  <c r="O330" i="2" s="1"/>
  <c r="H150" i="3" s="1"/>
  <c r="N331" i="2"/>
  <c r="N330" i="2" s="1"/>
  <c r="N329" i="2" s="1"/>
  <c r="M331" i="2"/>
  <c r="M330" i="2" s="1"/>
  <c r="M329" i="2" s="1"/>
  <c r="L331" i="2"/>
  <c r="L330" i="2" s="1"/>
  <c r="L329" i="2" s="1"/>
  <c r="P326" i="2"/>
  <c r="P325" i="2" s="1"/>
  <c r="I148" i="3" s="1"/>
  <c r="O326" i="2"/>
  <c r="O325" i="2" s="1"/>
  <c r="H148" i="3" s="1"/>
  <c r="N326" i="2"/>
  <c r="N325" i="2" s="1"/>
  <c r="M326" i="2"/>
  <c r="M325" i="2" s="1"/>
  <c r="L326" i="2"/>
  <c r="L325" i="2" s="1"/>
  <c r="P319" i="2"/>
  <c r="P318" i="2" s="1"/>
  <c r="I147" i="3" s="1"/>
  <c r="O319" i="2"/>
  <c r="O318" i="2" s="1"/>
  <c r="H147" i="3" s="1"/>
  <c r="N319" i="2"/>
  <c r="N318" i="2" s="1"/>
  <c r="M319" i="2"/>
  <c r="M318" i="2" s="1"/>
  <c r="L319" i="2"/>
  <c r="L318" i="2" s="1"/>
  <c r="P314" i="2"/>
  <c r="P313" i="2" s="1"/>
  <c r="P312" i="2" s="1"/>
  <c r="O314" i="2"/>
  <c r="O313" i="2" s="1"/>
  <c r="O312" i="2" s="1"/>
  <c r="N314" i="2"/>
  <c r="N313" i="2" s="1"/>
  <c r="N312" i="2" s="1"/>
  <c r="M314" i="2"/>
  <c r="M313" i="2" s="1"/>
  <c r="M312" i="2" s="1"/>
  <c r="L314" i="2"/>
  <c r="L313" i="2" s="1"/>
  <c r="L312" i="2" s="1"/>
  <c r="P310" i="2"/>
  <c r="P309" i="2" s="1"/>
  <c r="I145" i="3" s="1"/>
  <c r="O310" i="2"/>
  <c r="O309" i="2" s="1"/>
  <c r="H145" i="3" s="1"/>
  <c r="N310" i="2"/>
  <c r="N309" i="2" s="1"/>
  <c r="N308" i="2" s="1"/>
  <c r="M310" i="2"/>
  <c r="M309" i="2" s="1"/>
  <c r="M308" i="2" s="1"/>
  <c r="L310" i="2"/>
  <c r="L309" i="2" s="1"/>
  <c r="L308" i="2" s="1"/>
  <c r="P304" i="2"/>
  <c r="P303" i="2" s="1"/>
  <c r="I143" i="3" s="1"/>
  <c r="O304" i="2"/>
  <c r="O303" i="2" s="1"/>
  <c r="H143" i="3" s="1"/>
  <c r="N304" i="2"/>
  <c r="N303" i="2" s="1"/>
  <c r="N302" i="2" s="1"/>
  <c r="M304" i="2"/>
  <c r="M303" i="2" s="1"/>
  <c r="M302" i="2" s="1"/>
  <c r="L304" i="2"/>
  <c r="L303" i="2" s="1"/>
  <c r="L302" i="2" s="1"/>
  <c r="P293" i="2"/>
  <c r="P292" i="2" s="1"/>
  <c r="I135" i="3" s="1"/>
  <c r="O293" i="2"/>
  <c r="O292" i="2" s="1"/>
  <c r="H135" i="3" s="1"/>
  <c r="N293" i="2"/>
  <c r="N292" i="2" s="1"/>
  <c r="N291" i="2" s="1"/>
  <c r="M293" i="2"/>
  <c r="M292" i="2" s="1"/>
  <c r="M291" i="2" s="1"/>
  <c r="L293" i="2"/>
  <c r="L292" i="2" s="1"/>
  <c r="L291" i="2" s="1"/>
  <c r="P287" i="2"/>
  <c r="P286" i="2" s="1"/>
  <c r="I133" i="3" s="1"/>
  <c r="O287" i="2"/>
  <c r="O286" i="2" s="1"/>
  <c r="H133" i="3" s="1"/>
  <c r="N287" i="2"/>
  <c r="N286" i="2" s="1"/>
  <c r="N285" i="2" s="1"/>
  <c r="M287" i="2"/>
  <c r="M286" i="2" s="1"/>
  <c r="M285" i="2" s="1"/>
  <c r="L287" i="2"/>
  <c r="L286" i="2" s="1"/>
  <c r="L285" i="2" s="1"/>
  <c r="P277" i="2"/>
  <c r="P276" i="2" s="1"/>
  <c r="P275" i="2" s="1"/>
  <c r="I131" i="3" s="1"/>
  <c r="O277" i="2"/>
  <c r="O276" i="2" s="1"/>
  <c r="O275" i="2" s="1"/>
  <c r="H131" i="3" s="1"/>
  <c r="N277" i="2"/>
  <c r="N276" i="2" s="1"/>
  <c r="N275" i="2" s="1"/>
  <c r="M277" i="2"/>
  <c r="M276" i="2" s="1"/>
  <c r="M275" i="2" s="1"/>
  <c r="L277" i="2"/>
  <c r="L276" i="2" s="1"/>
  <c r="L275" i="2" s="1"/>
  <c r="P267" i="2"/>
  <c r="P266" i="2" s="1"/>
  <c r="I129" i="3" s="1"/>
  <c r="O267" i="2"/>
  <c r="O266" i="2" s="1"/>
  <c r="H129" i="3" s="1"/>
  <c r="N267" i="2"/>
  <c r="N266" i="2" s="1"/>
  <c r="N265" i="2" s="1"/>
  <c r="M267" i="2"/>
  <c r="M266" i="2" s="1"/>
  <c r="M265" i="2" s="1"/>
  <c r="L267" i="2"/>
  <c r="L266" i="2" s="1"/>
  <c r="L265" i="2" s="1"/>
  <c r="P263" i="2"/>
  <c r="P262" i="2" s="1"/>
  <c r="I127" i="3" s="1"/>
  <c r="O263" i="2"/>
  <c r="O262" i="2" s="1"/>
  <c r="H127" i="3" s="1"/>
  <c r="N263" i="2"/>
  <c r="N262" i="2" s="1"/>
  <c r="N261" i="2" s="1"/>
  <c r="M263" i="2"/>
  <c r="M262" i="2" s="1"/>
  <c r="M261" i="2" s="1"/>
  <c r="L263" i="2"/>
  <c r="L262" i="2" s="1"/>
  <c r="L261" i="2" s="1"/>
  <c r="P257" i="2"/>
  <c r="P256" i="2" s="1"/>
  <c r="I121" i="3" s="1"/>
  <c r="O257" i="2"/>
  <c r="O256" i="2" s="1"/>
  <c r="H121" i="3" s="1"/>
  <c r="N257" i="2"/>
  <c r="N256" i="2" s="1"/>
  <c r="N255" i="2" s="1"/>
  <c r="M257" i="2"/>
  <c r="M256" i="2" s="1"/>
  <c r="M255" i="2" s="1"/>
  <c r="L257" i="2"/>
  <c r="L256" i="2" s="1"/>
  <c r="L255" i="2" s="1"/>
  <c r="P252" i="2"/>
  <c r="P251" i="2" s="1"/>
  <c r="I119" i="3" s="1"/>
  <c r="O252" i="2"/>
  <c r="O251" i="2" s="1"/>
  <c r="H119" i="3" s="1"/>
  <c r="N252" i="2"/>
  <c r="N251" i="2" s="1"/>
  <c r="N250" i="2" s="1"/>
  <c r="M252" i="2"/>
  <c r="M251" i="2" s="1"/>
  <c r="M250" i="2" s="1"/>
  <c r="L252" i="2"/>
  <c r="L251" i="2" s="1"/>
  <c r="L250" i="2" s="1"/>
  <c r="P246" i="2"/>
  <c r="P245" i="2" s="1"/>
  <c r="I112" i="3" s="1"/>
  <c r="O246" i="2"/>
  <c r="O245" i="2" s="1"/>
  <c r="H112" i="3" s="1"/>
  <c r="N246" i="2"/>
  <c r="N245" i="2" s="1"/>
  <c r="N244" i="2" s="1"/>
  <c r="M246" i="2"/>
  <c r="M245" i="2" s="1"/>
  <c r="M244" i="2" s="1"/>
  <c r="L246" i="2"/>
  <c r="L245" i="2" s="1"/>
  <c r="L244" i="2" s="1"/>
  <c r="P241" i="2"/>
  <c r="P240" i="2" s="1"/>
  <c r="I110" i="3" s="1"/>
  <c r="O241" i="2"/>
  <c r="O240" i="2" s="1"/>
  <c r="H110" i="3" s="1"/>
  <c r="N241" i="2"/>
  <c r="N240" i="2" s="1"/>
  <c r="N239" i="2" s="1"/>
  <c r="M241" i="2"/>
  <c r="M240" i="2" s="1"/>
  <c r="M239" i="2" s="1"/>
  <c r="L241" i="2"/>
  <c r="L240" i="2" s="1"/>
  <c r="L239" i="2" s="1"/>
  <c r="P231" i="2"/>
  <c r="P230" i="2" s="1"/>
  <c r="I101" i="3" s="1"/>
  <c r="O231" i="2"/>
  <c r="O230" i="2" s="1"/>
  <c r="H101" i="3" s="1"/>
  <c r="N231" i="2"/>
  <c r="N230" i="2" s="1"/>
  <c r="N229" i="2" s="1"/>
  <c r="M231" i="2"/>
  <c r="M230" i="2" s="1"/>
  <c r="M229" i="2" s="1"/>
  <c r="L231" i="2"/>
  <c r="L230" i="2" s="1"/>
  <c r="L229" i="2" s="1"/>
  <c r="P219" i="2"/>
  <c r="P218" i="2" s="1"/>
  <c r="I99" i="3" s="1"/>
  <c r="O219" i="2"/>
  <c r="O218" i="2" s="1"/>
  <c r="H99" i="3" s="1"/>
  <c r="N219" i="2"/>
  <c r="N218" i="2" s="1"/>
  <c r="N217" i="2" s="1"/>
  <c r="M219" i="2"/>
  <c r="M218" i="2" s="1"/>
  <c r="M217" i="2" s="1"/>
  <c r="L219" i="2"/>
  <c r="L218" i="2" s="1"/>
  <c r="L217" i="2" s="1"/>
  <c r="P208" i="2"/>
  <c r="P207" i="2" s="1"/>
  <c r="I97" i="3" s="1"/>
  <c r="O208" i="2"/>
  <c r="O207" i="2" s="1"/>
  <c r="H97" i="3" s="1"/>
  <c r="N208" i="2"/>
  <c r="N207" i="2" s="1"/>
  <c r="N206" i="2" s="1"/>
  <c r="M208" i="2"/>
  <c r="M207" i="2" s="1"/>
  <c r="M206" i="2" s="1"/>
  <c r="L208" i="2"/>
  <c r="L207" i="2" s="1"/>
  <c r="L206" i="2" s="1"/>
  <c r="P201" i="2"/>
  <c r="I91" i="3" s="1"/>
  <c r="O201" i="2"/>
  <c r="H91" i="3" s="1"/>
  <c r="N201" i="2"/>
  <c r="N200" i="2" s="1"/>
  <c r="N199" i="2" s="1"/>
  <c r="M201" i="2"/>
  <c r="M200" i="2" s="1"/>
  <c r="M199" i="2" s="1"/>
  <c r="L201" i="2"/>
  <c r="L200" i="2" s="1"/>
  <c r="L199" i="2" s="1"/>
  <c r="P196" i="2"/>
  <c r="P195" i="2" s="1"/>
  <c r="I85" i="3" s="1"/>
  <c r="O196" i="2"/>
  <c r="O195" i="2" s="1"/>
  <c r="H85" i="3" s="1"/>
  <c r="N196" i="2"/>
  <c r="N195" i="2" s="1"/>
  <c r="N194" i="2" s="1"/>
  <c r="N193" i="2" s="1"/>
  <c r="M196" i="2"/>
  <c r="M195" i="2" s="1"/>
  <c r="M194" i="2" s="1"/>
  <c r="M193" i="2" s="1"/>
  <c r="L196" i="2"/>
  <c r="L195" i="2" s="1"/>
  <c r="L194" i="2" s="1"/>
  <c r="L193" i="2" s="1"/>
  <c r="P189" i="2"/>
  <c r="O189" i="2"/>
  <c r="N189" i="2"/>
  <c r="M189" i="2"/>
  <c r="L189" i="2"/>
  <c r="P185" i="2"/>
  <c r="O185" i="2"/>
  <c r="N185" i="2"/>
  <c r="M185" i="2"/>
  <c r="L185" i="2"/>
  <c r="P183" i="2"/>
  <c r="O183" i="2"/>
  <c r="N183" i="2"/>
  <c r="M183" i="2"/>
  <c r="L183" i="2"/>
  <c r="P179" i="2"/>
  <c r="O179" i="2"/>
  <c r="N179" i="2"/>
  <c r="M179" i="2"/>
  <c r="L179" i="2"/>
  <c r="P177" i="2"/>
  <c r="O177" i="2"/>
  <c r="N177" i="2"/>
  <c r="M177" i="2"/>
  <c r="L177" i="2"/>
  <c r="P162" i="2"/>
  <c r="P161" i="2" s="1"/>
  <c r="I70" i="3" s="1"/>
  <c r="O162" i="2"/>
  <c r="O161" i="2" s="1"/>
  <c r="H70" i="3" s="1"/>
  <c r="N162" i="2"/>
  <c r="N161" i="2" s="1"/>
  <c r="N160" i="2" s="1"/>
  <c r="M162" i="2"/>
  <c r="M161" i="2" s="1"/>
  <c r="M160" i="2" s="1"/>
  <c r="L162" i="2"/>
  <c r="L161" i="2" s="1"/>
  <c r="L160" i="2" s="1"/>
  <c r="P158" i="2"/>
  <c r="P157" i="2" s="1"/>
  <c r="I68" i="3" s="1"/>
  <c r="O158" i="2"/>
  <c r="O157" i="2" s="1"/>
  <c r="H68" i="3" s="1"/>
  <c r="N158" i="2"/>
  <c r="N157" i="2" s="1"/>
  <c r="M158" i="2"/>
  <c r="M157" i="2" s="1"/>
  <c r="L158" i="2"/>
  <c r="L157" i="2" s="1"/>
  <c r="P144" i="2"/>
  <c r="P143" i="2" s="1"/>
  <c r="I67" i="3" s="1"/>
  <c r="O144" i="2"/>
  <c r="O143" i="2" s="1"/>
  <c r="H67" i="3" s="1"/>
  <c r="N144" i="2"/>
  <c r="N143" i="2" s="1"/>
  <c r="M144" i="2"/>
  <c r="M143" i="2" s="1"/>
  <c r="L144" i="2"/>
  <c r="L143" i="2" s="1"/>
  <c r="P137" i="2"/>
  <c r="P135" i="2" s="1"/>
  <c r="I60" i="3" s="1"/>
  <c r="O137" i="2"/>
  <c r="O135" i="2" s="1"/>
  <c r="H60" i="3" s="1"/>
  <c r="N137" i="2"/>
  <c r="N135" i="2" s="1"/>
  <c r="M137" i="2"/>
  <c r="M135" i="2" s="1"/>
  <c r="L137" i="2"/>
  <c r="L135" i="2" s="1"/>
  <c r="P133" i="2"/>
  <c r="O133" i="2"/>
  <c r="N133" i="2"/>
  <c r="M133" i="2"/>
  <c r="L133" i="2"/>
  <c r="P131" i="2"/>
  <c r="O131" i="2"/>
  <c r="N131" i="2"/>
  <c r="M131" i="2"/>
  <c r="L131" i="2"/>
  <c r="P125" i="2"/>
  <c r="P124" i="2" s="1"/>
  <c r="I52" i="3" s="1"/>
  <c r="O125" i="2"/>
  <c r="O124" i="2" s="1"/>
  <c r="H52" i="3" s="1"/>
  <c r="N125" i="2"/>
  <c r="N124" i="2" s="1"/>
  <c r="N123" i="2" s="1"/>
  <c r="M125" i="2"/>
  <c r="M124" i="2" s="1"/>
  <c r="M123" i="2" s="1"/>
  <c r="L125" i="2"/>
  <c r="L124" i="2" s="1"/>
  <c r="L123" i="2" s="1"/>
  <c r="P121" i="2"/>
  <c r="P120" i="2" s="1"/>
  <c r="I50" i="3" s="1"/>
  <c r="O121" i="2"/>
  <c r="O120" i="2" s="1"/>
  <c r="H50" i="3" s="1"/>
  <c r="N121" i="2"/>
  <c r="N120" i="2" s="1"/>
  <c r="N119" i="2" s="1"/>
  <c r="M121" i="2"/>
  <c r="M120" i="2" s="1"/>
  <c r="M119" i="2" s="1"/>
  <c r="L121" i="2"/>
  <c r="L120" i="2" s="1"/>
  <c r="L119" i="2" s="1"/>
  <c r="P117" i="2"/>
  <c r="P116" i="2" s="1"/>
  <c r="I48" i="3" s="1"/>
  <c r="O117" i="2"/>
  <c r="O116" i="2" s="1"/>
  <c r="H48" i="3" s="1"/>
  <c r="N117" i="2"/>
  <c r="N116" i="2" s="1"/>
  <c r="N115" i="2" s="1"/>
  <c r="M117" i="2"/>
  <c r="M116" i="2" s="1"/>
  <c r="M115" i="2" s="1"/>
  <c r="L117" i="2"/>
  <c r="L116" i="2" s="1"/>
  <c r="L115" i="2" s="1"/>
  <c r="P113" i="2"/>
  <c r="P112" i="2" s="1"/>
  <c r="I46" i="3" s="1"/>
  <c r="O113" i="2"/>
  <c r="O112" i="2" s="1"/>
  <c r="H46" i="3" s="1"/>
  <c r="N113" i="2"/>
  <c r="N112" i="2" s="1"/>
  <c r="N111" i="2" s="1"/>
  <c r="M113" i="2"/>
  <c r="M112" i="2" s="1"/>
  <c r="M111" i="2" s="1"/>
  <c r="L113" i="2"/>
  <c r="L112" i="2" s="1"/>
  <c r="L111" i="2" s="1"/>
  <c r="P109" i="2"/>
  <c r="P108" i="2" s="1"/>
  <c r="I44" i="3" s="1"/>
  <c r="O109" i="2"/>
  <c r="O108" i="2" s="1"/>
  <c r="H44" i="3" s="1"/>
  <c r="N109" i="2"/>
  <c r="N108" i="2" s="1"/>
  <c r="N107" i="2" s="1"/>
  <c r="M109" i="2"/>
  <c r="M108" i="2" s="1"/>
  <c r="M107" i="2" s="1"/>
  <c r="L109" i="2"/>
  <c r="L108" i="2" s="1"/>
  <c r="L107" i="2" s="1"/>
  <c r="P104" i="2"/>
  <c r="P103" i="2" s="1"/>
  <c r="P102" i="2" s="1"/>
  <c r="P101" i="2" s="1"/>
  <c r="O104" i="2"/>
  <c r="O103" i="2" s="1"/>
  <c r="O102" i="2" s="1"/>
  <c r="O101" i="2" s="1"/>
  <c r="N104" i="2"/>
  <c r="N103" i="2" s="1"/>
  <c r="N102" i="2" s="1"/>
  <c r="N101" i="2" s="1"/>
  <c r="M104" i="2"/>
  <c r="M103" i="2" s="1"/>
  <c r="M102" i="2" s="1"/>
  <c r="M101" i="2" s="1"/>
  <c r="L104" i="2"/>
  <c r="L103" i="2" s="1"/>
  <c r="L102" i="2" s="1"/>
  <c r="L101" i="2" s="1"/>
  <c r="P99" i="2"/>
  <c r="P98" i="2" s="1"/>
  <c r="I32" i="3" s="1"/>
  <c r="O99" i="2"/>
  <c r="O98" i="2" s="1"/>
  <c r="H32" i="3" s="1"/>
  <c r="N99" i="2"/>
  <c r="N98" i="2" s="1"/>
  <c r="N97" i="2" s="1"/>
  <c r="M99" i="2"/>
  <c r="M98" i="2" s="1"/>
  <c r="M97" i="2" s="1"/>
  <c r="L99" i="2"/>
  <c r="L98" i="2" s="1"/>
  <c r="L97" i="2" s="1"/>
  <c r="P94" i="2"/>
  <c r="P93" i="2" s="1"/>
  <c r="I29" i="3" s="1"/>
  <c r="O94" i="2"/>
  <c r="O93" i="2" s="1"/>
  <c r="H29" i="3" s="1"/>
  <c r="N94" i="2"/>
  <c r="N93" i="2" s="1"/>
  <c r="N92" i="2" s="1"/>
  <c r="M94" i="2"/>
  <c r="M93" i="2" s="1"/>
  <c r="M92" i="2" s="1"/>
  <c r="L94" i="2"/>
  <c r="L93" i="2" s="1"/>
  <c r="L92" i="2" s="1"/>
  <c r="P90" i="2"/>
  <c r="O90" i="2"/>
  <c r="N90" i="2"/>
  <c r="M90" i="2"/>
  <c r="L90" i="2"/>
  <c r="P88" i="2"/>
  <c r="O88" i="2"/>
  <c r="N88" i="2"/>
  <c r="M88" i="2"/>
  <c r="L88" i="2"/>
  <c r="O79" i="2"/>
  <c r="O75" i="2" s="1"/>
  <c r="H25" i="3" s="1"/>
  <c r="N79" i="2"/>
  <c r="M79" i="2"/>
  <c r="L79" i="2"/>
  <c r="N76" i="2"/>
  <c r="M76" i="2"/>
  <c r="L76" i="2"/>
  <c r="N71" i="2"/>
  <c r="M71" i="2"/>
  <c r="L71" i="2"/>
  <c r="P36" i="2"/>
  <c r="O36" i="2"/>
  <c r="N36" i="2"/>
  <c r="M36" i="2"/>
  <c r="L36" i="2"/>
  <c r="P32" i="2"/>
  <c r="O32" i="2"/>
  <c r="N32" i="2"/>
  <c r="M32" i="2"/>
  <c r="L32" i="2"/>
  <c r="N28" i="2"/>
  <c r="M28" i="2"/>
  <c r="L28" i="2"/>
  <c r="P24" i="2"/>
  <c r="O24" i="2"/>
  <c r="N24" i="2"/>
  <c r="M24" i="2"/>
  <c r="L24" i="2"/>
  <c r="P21" i="2"/>
  <c r="O21" i="2"/>
  <c r="N21" i="2"/>
  <c r="M21" i="2"/>
  <c r="L21" i="2"/>
  <c r="P16" i="2"/>
  <c r="O16" i="2"/>
  <c r="N16" i="2"/>
  <c r="M16" i="2"/>
  <c r="L16" i="2"/>
  <c r="P14" i="2"/>
  <c r="O14" i="2"/>
  <c r="N14" i="2"/>
  <c r="M14" i="2"/>
  <c r="L14" i="2"/>
  <c r="P12" i="2"/>
  <c r="O12" i="2"/>
  <c r="N12" i="2"/>
  <c r="M12" i="2"/>
  <c r="L12" i="2"/>
  <c r="K499" i="2"/>
  <c r="K498" i="2" s="1"/>
  <c r="K497" i="2" s="1"/>
  <c r="K496" i="2" s="1"/>
  <c r="K326" i="2"/>
  <c r="K319" i="2"/>
  <c r="K314" i="2"/>
  <c r="K313" i="2" s="1"/>
  <c r="K312" i="2" s="1"/>
  <c r="K310" i="2"/>
  <c r="K309" i="2" s="1"/>
  <c r="K304" i="2"/>
  <c r="K104" i="2"/>
  <c r="K103" i="2" s="1"/>
  <c r="K102" i="2" s="1"/>
  <c r="K101" i="2" s="1"/>
  <c r="J13" i="2"/>
  <c r="J15" i="2"/>
  <c r="J17" i="2"/>
  <c r="J22" i="2"/>
  <c r="J23" i="2"/>
  <c r="J25" i="2"/>
  <c r="J26" i="2"/>
  <c r="J27" i="2"/>
  <c r="J29" i="2"/>
  <c r="J30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2" i="2"/>
  <c r="J73" i="2"/>
  <c r="J74" i="2"/>
  <c r="J77" i="2"/>
  <c r="J78" i="2"/>
  <c r="J80" i="2"/>
  <c r="J81" i="2"/>
  <c r="J82" i="2"/>
  <c r="J83" i="2"/>
  <c r="J84" i="2"/>
  <c r="J85" i="2"/>
  <c r="J89" i="2"/>
  <c r="J91" i="2"/>
  <c r="J95" i="2"/>
  <c r="J96" i="2"/>
  <c r="J100" i="2"/>
  <c r="J110" i="2"/>
  <c r="J114" i="2"/>
  <c r="J118" i="2"/>
  <c r="J122" i="2"/>
  <c r="J126" i="2"/>
  <c r="J132" i="2"/>
  <c r="J134" i="2"/>
  <c r="J138" i="2"/>
  <c r="J139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8" i="2"/>
  <c r="J180" i="2"/>
  <c r="J184" i="2"/>
  <c r="J186" i="2"/>
  <c r="J187" i="2"/>
  <c r="J188" i="2"/>
  <c r="J190" i="2"/>
  <c r="J191" i="2"/>
  <c r="J197" i="2"/>
  <c r="J198" i="2"/>
  <c r="J204" i="2"/>
  <c r="J209" i="2"/>
  <c r="J210" i="2"/>
  <c r="J211" i="2"/>
  <c r="J212" i="2"/>
  <c r="J214" i="2"/>
  <c r="J215" i="2"/>
  <c r="J216" i="2"/>
  <c r="J220" i="2"/>
  <c r="J221" i="2"/>
  <c r="J222" i="2"/>
  <c r="J223" i="2"/>
  <c r="J225" i="2"/>
  <c r="J226" i="2"/>
  <c r="J227" i="2"/>
  <c r="J228" i="2"/>
  <c r="J232" i="2"/>
  <c r="J233" i="2"/>
  <c r="J242" i="2"/>
  <c r="J243" i="2"/>
  <c r="J247" i="2"/>
  <c r="J253" i="2"/>
  <c r="J254" i="2"/>
  <c r="J258" i="2"/>
  <c r="J259" i="2"/>
  <c r="J264" i="2"/>
  <c r="J268" i="2"/>
  <c r="J269" i="2"/>
  <c r="J270" i="2"/>
  <c r="J271" i="2"/>
  <c r="J272" i="2"/>
  <c r="J273" i="2"/>
  <c r="J274" i="2"/>
  <c r="J278" i="2"/>
  <c r="J279" i="2"/>
  <c r="J280" i="2"/>
  <c r="J281" i="2"/>
  <c r="J282" i="2"/>
  <c r="J283" i="2"/>
  <c r="J284" i="2"/>
  <c r="J288" i="2"/>
  <c r="J289" i="2"/>
  <c r="J290" i="2"/>
  <c r="J294" i="2"/>
  <c r="J295" i="2"/>
  <c r="J305" i="2"/>
  <c r="J306" i="2"/>
  <c r="J307" i="2"/>
  <c r="J311" i="2"/>
  <c r="J315" i="2"/>
  <c r="J316" i="2"/>
  <c r="J320" i="2"/>
  <c r="J321" i="2"/>
  <c r="J322" i="2"/>
  <c r="J323" i="2"/>
  <c r="J324" i="2"/>
  <c r="J327" i="2"/>
  <c r="J328" i="2"/>
  <c r="J332" i="2"/>
  <c r="J333" i="2"/>
  <c r="J334" i="2"/>
  <c r="J335" i="2"/>
  <c r="J336" i="2"/>
  <c r="J340" i="2"/>
  <c r="J341" i="2"/>
  <c r="J342" i="2"/>
  <c r="J343" i="2"/>
  <c r="J344" i="2"/>
  <c r="J345" i="2"/>
  <c r="J346" i="2"/>
  <c r="J350" i="2"/>
  <c r="J351" i="2"/>
  <c r="J352" i="2"/>
  <c r="J353" i="2"/>
  <c r="J354" i="2"/>
  <c r="J358" i="2"/>
  <c r="J359" i="2"/>
  <c r="J360" i="2"/>
  <c r="J361" i="2"/>
  <c r="J365" i="2"/>
  <c r="J366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4" i="2"/>
  <c r="J398" i="2"/>
  <c r="J399" i="2"/>
  <c r="J402" i="2"/>
  <c r="J406" i="2"/>
  <c r="J407" i="2"/>
  <c r="J411" i="2"/>
  <c r="J415" i="2"/>
  <c r="J420" i="2"/>
  <c r="J421" i="2"/>
  <c r="J432" i="2"/>
  <c r="J433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7" i="2"/>
  <c r="J458" i="2"/>
  <c r="J459" i="2"/>
  <c r="J462" i="2"/>
  <c r="J463" i="2"/>
  <c r="J466" i="2"/>
  <c r="J470" i="2"/>
  <c r="J473" i="2"/>
  <c r="J477" i="2"/>
  <c r="J478" i="2"/>
  <c r="J482" i="2"/>
  <c r="J483" i="2"/>
  <c r="J489" i="2"/>
  <c r="J494" i="2"/>
  <c r="J500" i="2"/>
  <c r="J501" i="2"/>
  <c r="J506" i="2"/>
  <c r="J507" i="2"/>
  <c r="J513" i="2"/>
  <c r="J518" i="2"/>
  <c r="K330" i="2"/>
  <c r="K339" i="2"/>
  <c r="K349" i="2"/>
  <c r="K348" i="2" s="1"/>
  <c r="K347" i="2" s="1"/>
  <c r="K357" i="2"/>
  <c r="K356" i="2" s="1"/>
  <c r="K355" i="2" s="1"/>
  <c r="K364" i="2"/>
  <c r="K363" i="2" s="1"/>
  <c r="K362" i="2" s="1"/>
  <c r="K369" i="2"/>
  <c r="K368" i="2" s="1"/>
  <c r="K393" i="2"/>
  <c r="K392" i="2" s="1"/>
  <c r="K397" i="2"/>
  <c r="K396" i="2" s="1"/>
  <c r="K401" i="2"/>
  <c r="K400" i="2" s="1"/>
  <c r="K405" i="2"/>
  <c r="K404" i="2" s="1"/>
  <c r="K403" i="2" s="1"/>
  <c r="K410" i="2"/>
  <c r="K409" i="2" s="1"/>
  <c r="K408" i="2" s="1"/>
  <c r="K414" i="2"/>
  <c r="K413" i="2" s="1"/>
  <c r="K412" i="2" s="1"/>
  <c r="K419" i="2"/>
  <c r="K418" i="2" s="1"/>
  <c r="K417" i="2" s="1"/>
  <c r="K416" i="2" s="1"/>
  <c r="K263" i="2"/>
  <c r="K262" i="2" s="1"/>
  <c r="K261" i="2" s="1"/>
  <c r="K267" i="2"/>
  <c r="K266" i="2" s="1"/>
  <c r="K265" i="2" s="1"/>
  <c r="K277" i="2"/>
  <c r="K276" i="2" s="1"/>
  <c r="K275" i="2" s="1"/>
  <c r="K293" i="2"/>
  <c r="K292" i="2" s="1"/>
  <c r="K291" i="2" s="1"/>
  <c r="K287" i="2"/>
  <c r="K286" i="2" s="1"/>
  <c r="K285" i="2" s="1"/>
  <c r="K252" i="2"/>
  <c r="K251" i="2" s="1"/>
  <c r="K250" i="2" s="1"/>
  <c r="K257" i="2"/>
  <c r="K256" i="2" s="1"/>
  <c r="K255" i="2" s="1"/>
  <c r="K241" i="2"/>
  <c r="K240" i="2" s="1"/>
  <c r="K239" i="2" s="1"/>
  <c r="K246" i="2"/>
  <c r="K245" i="2" s="1"/>
  <c r="K244" i="2" s="1"/>
  <c r="K208" i="2"/>
  <c r="K207" i="2" s="1"/>
  <c r="K206" i="2" s="1"/>
  <c r="K218" i="2"/>
  <c r="K217" i="2" s="1"/>
  <c r="K231" i="2"/>
  <c r="K230" i="2" s="1"/>
  <c r="K229" i="2" s="1"/>
  <c r="K201" i="2"/>
  <c r="K200" i="2" s="1"/>
  <c r="K199" i="2" s="1"/>
  <c r="K196" i="2"/>
  <c r="K195" i="2" s="1"/>
  <c r="K194" i="2" s="1"/>
  <c r="K193" i="2" s="1"/>
  <c r="K177" i="2"/>
  <c r="K179" i="2"/>
  <c r="K183" i="2"/>
  <c r="K185" i="2"/>
  <c r="K189" i="2"/>
  <c r="K144" i="2"/>
  <c r="K143" i="2" s="1"/>
  <c r="K158" i="2"/>
  <c r="K157" i="2" s="1"/>
  <c r="K162" i="2"/>
  <c r="K161" i="2" s="1"/>
  <c r="K160" i="2" s="1"/>
  <c r="K137" i="2"/>
  <c r="K135" i="2" s="1"/>
  <c r="K133" i="2"/>
  <c r="K131" i="2"/>
  <c r="K125" i="2"/>
  <c r="K124" i="2" s="1"/>
  <c r="K123" i="2" s="1"/>
  <c r="K121" i="2"/>
  <c r="K120" i="2" s="1"/>
  <c r="K119" i="2" s="1"/>
  <c r="K117" i="2"/>
  <c r="K116" i="2" s="1"/>
  <c r="K115" i="2" s="1"/>
  <c r="K113" i="2"/>
  <c r="K112" i="2" s="1"/>
  <c r="K111" i="2" s="1"/>
  <c r="K109" i="2"/>
  <c r="K108" i="2" s="1"/>
  <c r="K107" i="2" s="1"/>
  <c r="K99" i="2"/>
  <c r="K98" i="2" s="1"/>
  <c r="K97" i="2" s="1"/>
  <c r="K94" i="2"/>
  <c r="K93" i="2" s="1"/>
  <c r="K92" i="2" s="1"/>
  <c r="K90" i="2"/>
  <c r="K88" i="2"/>
  <c r="K71" i="2"/>
  <c r="K36" i="2"/>
  <c r="K21" i="2"/>
  <c r="K24" i="2"/>
  <c r="K32" i="2"/>
  <c r="K14" i="2"/>
  <c r="K431" i="2"/>
  <c r="K434" i="2"/>
  <c r="K456" i="2"/>
  <c r="K461" i="2"/>
  <c r="K460" i="2" s="1"/>
  <c r="K465" i="2"/>
  <c r="K464" i="2" s="1"/>
  <c r="K469" i="2"/>
  <c r="K468" i="2" s="1"/>
  <c r="K472" i="2"/>
  <c r="K471" i="2" s="1"/>
  <c r="K476" i="2"/>
  <c r="K475" i="2" s="1"/>
  <c r="K474" i="2" s="1"/>
  <c r="K481" i="2"/>
  <c r="K480" i="2" s="1"/>
  <c r="K479" i="2" s="1"/>
  <c r="K488" i="2"/>
  <c r="K487" i="2" s="1"/>
  <c r="K486" i="2" s="1"/>
  <c r="K485" i="2" s="1"/>
  <c r="K493" i="2"/>
  <c r="K492" i="2" s="1"/>
  <c r="K491" i="2" s="1"/>
  <c r="K490" i="2" s="1"/>
  <c r="K505" i="2"/>
  <c r="K504" i="2" s="1"/>
  <c r="K503" i="2" s="1"/>
  <c r="K502" i="2" s="1"/>
  <c r="K512" i="2"/>
  <c r="K511" i="2" s="1"/>
  <c r="K510" i="2" s="1"/>
  <c r="K509" i="2" s="1"/>
  <c r="K508" i="2" s="1"/>
  <c r="K517" i="2"/>
  <c r="K516" i="2" s="1"/>
  <c r="K515" i="2" s="1"/>
  <c r="K514" i="2" s="1"/>
  <c r="G180" i="3" l="1"/>
  <c r="F126" i="5" s="1"/>
  <c r="G230" i="3"/>
  <c r="F230" i="4" s="1"/>
  <c r="I230" i="4" s="1"/>
  <c r="K76" i="2"/>
  <c r="J76" i="2" s="1"/>
  <c r="N260" i="2"/>
  <c r="M260" i="2"/>
  <c r="L260" i="2"/>
  <c r="K260" i="2"/>
  <c r="K238" i="2"/>
  <c r="N238" i="2"/>
  <c r="N106" i="2"/>
  <c r="M238" i="2"/>
  <c r="F49" i="12"/>
  <c r="E51" i="11"/>
  <c r="E48" i="11" s="1"/>
  <c r="F48" i="11"/>
  <c r="K36" i="11"/>
  <c r="J34" i="12"/>
  <c r="J31" i="12" s="1"/>
  <c r="J33" i="11"/>
  <c r="G229" i="3"/>
  <c r="H66" i="3"/>
  <c r="G66" i="4" s="1"/>
  <c r="G41" i="5"/>
  <c r="G67" i="4"/>
  <c r="I130" i="3"/>
  <c r="H130" i="4" s="1"/>
  <c r="H88" i="5"/>
  <c r="H87" i="5" s="1"/>
  <c r="H131" i="4"/>
  <c r="H159" i="3"/>
  <c r="G159" i="4" s="1"/>
  <c r="G160" i="4"/>
  <c r="G116" i="5"/>
  <c r="H164" i="4"/>
  <c r="H120" i="5"/>
  <c r="H188" i="4"/>
  <c r="H134" i="5"/>
  <c r="H130" i="3"/>
  <c r="G130" i="4" s="1"/>
  <c r="G88" i="5"/>
  <c r="G87" i="5" s="1"/>
  <c r="G131" i="4"/>
  <c r="G164" i="4"/>
  <c r="G120" i="5"/>
  <c r="G134" i="5"/>
  <c r="G188" i="4"/>
  <c r="H138" i="5"/>
  <c r="H192" i="4"/>
  <c r="I159" i="3"/>
  <c r="H159" i="4" s="1"/>
  <c r="H160" i="4"/>
  <c r="H116" i="5"/>
  <c r="H42" i="5"/>
  <c r="H68" i="4"/>
  <c r="H103" i="5"/>
  <c r="H147" i="4"/>
  <c r="H117" i="5"/>
  <c r="H161" i="4"/>
  <c r="G192" i="4"/>
  <c r="G138" i="5"/>
  <c r="G42" i="5"/>
  <c r="G68" i="4"/>
  <c r="G103" i="5"/>
  <c r="G147" i="4"/>
  <c r="G117" i="5"/>
  <c r="G161" i="4"/>
  <c r="H135" i="5"/>
  <c r="H189" i="4"/>
  <c r="H38" i="5"/>
  <c r="H60" i="4"/>
  <c r="G135" i="5"/>
  <c r="G189" i="4"/>
  <c r="I66" i="3"/>
  <c r="H66" i="4" s="1"/>
  <c r="H41" i="5"/>
  <c r="H67" i="4"/>
  <c r="G137" i="5"/>
  <c r="G191" i="4"/>
  <c r="G38" i="5"/>
  <c r="G60" i="4"/>
  <c r="H148" i="4"/>
  <c r="H104" i="5"/>
  <c r="I162" i="3"/>
  <c r="H162" i="4" s="1"/>
  <c r="H163" i="4"/>
  <c r="H119" i="5"/>
  <c r="H153" i="3"/>
  <c r="G153" i="4" s="1"/>
  <c r="G154" i="4"/>
  <c r="G110" i="5"/>
  <c r="G109" i="5" s="1"/>
  <c r="H146" i="3"/>
  <c r="G146" i="4" s="1"/>
  <c r="G104" i="5"/>
  <c r="G148" i="4"/>
  <c r="I153" i="3"/>
  <c r="H153" i="4" s="1"/>
  <c r="H154" i="4"/>
  <c r="H110" i="5"/>
  <c r="H109" i="5" s="1"/>
  <c r="H162" i="3"/>
  <c r="G162" i="4" s="1"/>
  <c r="G163" i="4"/>
  <c r="G119" i="5"/>
  <c r="I190" i="3"/>
  <c r="H190" i="4" s="1"/>
  <c r="H137" i="5"/>
  <c r="H191" i="4"/>
  <c r="O92" i="2"/>
  <c r="P107" i="2"/>
  <c r="P194" i="2"/>
  <c r="P193" i="2" s="1"/>
  <c r="O239" i="2"/>
  <c r="P255" i="2"/>
  <c r="O291" i="2"/>
  <c r="O408" i="2"/>
  <c r="P479" i="2"/>
  <c r="O160" i="2"/>
  <c r="H69" i="3"/>
  <c r="O107" i="2"/>
  <c r="P119" i="2"/>
  <c r="O194" i="2"/>
  <c r="O193" i="2" s="1"/>
  <c r="P217" i="2"/>
  <c r="O255" i="2"/>
  <c r="P329" i="2"/>
  <c r="O479" i="2"/>
  <c r="P497" i="2"/>
  <c r="P496" i="2" s="1"/>
  <c r="P92" i="2"/>
  <c r="O206" i="2"/>
  <c r="P97" i="2"/>
  <c r="O119" i="2"/>
  <c r="O217" i="2"/>
  <c r="P244" i="2"/>
  <c r="P302" i="2"/>
  <c r="O329" i="2"/>
  <c r="P355" i="2"/>
  <c r="O497" i="2"/>
  <c r="O496" i="2" s="1"/>
  <c r="P408" i="2"/>
  <c r="O491" i="2"/>
  <c r="O490" i="2" s="1"/>
  <c r="O97" i="2"/>
  <c r="P111" i="2"/>
  <c r="P200" i="2"/>
  <c r="P199" i="2" s="1"/>
  <c r="O244" i="2"/>
  <c r="P261" i="2"/>
  <c r="O302" i="2"/>
  <c r="O355" i="2"/>
  <c r="O412" i="2"/>
  <c r="P486" i="2"/>
  <c r="P485" i="2" s="1"/>
  <c r="H11" i="9"/>
  <c r="H10" i="9" s="1"/>
  <c r="H9" i="9" s="1"/>
  <c r="H8" i="9" s="1"/>
  <c r="M106" i="2"/>
  <c r="H190" i="3"/>
  <c r="P239" i="2"/>
  <c r="P291" i="2"/>
  <c r="O111" i="2"/>
  <c r="P123" i="2"/>
  <c r="O200" i="2"/>
  <c r="O199" i="2" s="1"/>
  <c r="P229" i="2"/>
  <c r="O261" i="2"/>
  <c r="P285" i="2"/>
  <c r="P337" i="2"/>
  <c r="P403" i="2"/>
  <c r="O486" i="2"/>
  <c r="O485" i="2" s="1"/>
  <c r="G11" i="9"/>
  <c r="G10" i="9" s="1"/>
  <c r="G9" i="9" s="1"/>
  <c r="G8" i="9" s="1"/>
  <c r="P503" i="2"/>
  <c r="P502" i="2" s="1"/>
  <c r="L106" i="2"/>
  <c r="O123" i="2"/>
  <c r="O229" i="2"/>
  <c r="P250" i="2"/>
  <c r="O285" i="2"/>
  <c r="P308" i="2"/>
  <c r="O337" i="2"/>
  <c r="P362" i="2"/>
  <c r="O403" i="2"/>
  <c r="P417" i="2"/>
  <c r="P416" i="2" s="1"/>
  <c r="P474" i="2"/>
  <c r="O115" i="2"/>
  <c r="O265" i="2"/>
  <c r="P115" i="2"/>
  <c r="P160" i="2"/>
  <c r="P206" i="2"/>
  <c r="O250" i="2"/>
  <c r="P265" i="2"/>
  <c r="O308" i="2"/>
  <c r="O362" i="2"/>
  <c r="O417" i="2"/>
  <c r="O416" i="2" s="1"/>
  <c r="O474" i="2"/>
  <c r="P491" i="2"/>
  <c r="P490" i="2" s="1"/>
  <c r="I146" i="3"/>
  <c r="O503" i="2"/>
  <c r="O502" i="2" s="1"/>
  <c r="K106" i="2"/>
  <c r="L238" i="2"/>
  <c r="O395" i="2"/>
  <c r="M176" i="2"/>
  <c r="M175" i="2" s="1"/>
  <c r="L176" i="2"/>
  <c r="L175" i="2" s="1"/>
  <c r="N395" i="2"/>
  <c r="M467" i="2"/>
  <c r="O317" i="2"/>
  <c r="M75" i="2"/>
  <c r="L249" i="2"/>
  <c r="P467" i="2"/>
  <c r="L75" i="2"/>
  <c r="O467" i="2"/>
  <c r="L395" i="2"/>
  <c r="L11" i="2"/>
  <c r="L10" i="2" s="1"/>
  <c r="L9" i="2" s="1"/>
  <c r="O182" i="2"/>
  <c r="H78" i="3" s="1"/>
  <c r="N484" i="2"/>
  <c r="N20" i="2"/>
  <c r="M484" i="2"/>
  <c r="M31" i="2"/>
  <c r="P176" i="2"/>
  <c r="I76" i="3" s="1"/>
  <c r="P87" i="2"/>
  <c r="I27" i="3" s="1"/>
  <c r="O87" i="2"/>
  <c r="H27" i="3" s="1"/>
  <c r="P130" i="2"/>
  <c r="I59" i="3" s="1"/>
  <c r="P142" i="2"/>
  <c r="P182" i="2"/>
  <c r="I78" i="3" s="1"/>
  <c r="J12" i="2"/>
  <c r="N11" i="2"/>
  <c r="N10" i="2" s="1"/>
  <c r="N9" i="2" s="1"/>
  <c r="J28" i="2"/>
  <c r="J189" i="2"/>
  <c r="K142" i="2"/>
  <c r="K141" i="2" s="1"/>
  <c r="M20" i="2"/>
  <c r="N31" i="2"/>
  <c r="L430" i="2"/>
  <c r="L429" i="2" s="1"/>
  <c r="N130" i="2"/>
  <c r="N129" i="2" s="1"/>
  <c r="N128" i="2" s="1"/>
  <c r="N127" i="2" s="1"/>
  <c r="O31" i="2"/>
  <c r="H24" i="3" s="1"/>
  <c r="M430" i="2"/>
  <c r="M429" i="2" s="1"/>
  <c r="M205" i="2"/>
  <c r="N249" i="2"/>
  <c r="N367" i="2"/>
  <c r="N142" i="2"/>
  <c r="N141" i="2" s="1"/>
  <c r="M367" i="2"/>
  <c r="P395" i="2"/>
  <c r="L31" i="2"/>
  <c r="M142" i="2"/>
  <c r="M141" i="2" s="1"/>
  <c r="P367" i="2"/>
  <c r="L467" i="2"/>
  <c r="O142" i="2"/>
  <c r="L182" i="2"/>
  <c r="L181" i="2" s="1"/>
  <c r="M317" i="2"/>
  <c r="L317" i="2"/>
  <c r="N467" i="2"/>
  <c r="N495" i="2"/>
  <c r="L142" i="2"/>
  <c r="L141" i="2" s="1"/>
  <c r="L20" i="2"/>
  <c r="O20" i="2"/>
  <c r="H23" i="3" s="1"/>
  <c r="L87" i="2"/>
  <c r="L86" i="2" s="1"/>
  <c r="O176" i="2"/>
  <c r="H76" i="3" s="1"/>
  <c r="N182" i="2"/>
  <c r="N181" i="2" s="1"/>
  <c r="P317" i="2"/>
  <c r="P430" i="2"/>
  <c r="I187" i="3" s="1"/>
  <c r="N430" i="2"/>
  <c r="N429" i="2" s="1"/>
  <c r="M495" i="2"/>
  <c r="M130" i="2"/>
  <c r="M129" i="2" s="1"/>
  <c r="M128" i="2" s="1"/>
  <c r="M127" i="2" s="1"/>
  <c r="N176" i="2"/>
  <c r="N175" i="2" s="1"/>
  <c r="M182" i="2"/>
  <c r="M181" i="2" s="1"/>
  <c r="O430" i="2"/>
  <c r="H187" i="3" s="1"/>
  <c r="P20" i="2"/>
  <c r="I23" i="3" s="1"/>
  <c r="N87" i="2"/>
  <c r="N86" i="2" s="1"/>
  <c r="P11" i="2"/>
  <c r="I17" i="3" s="1"/>
  <c r="N75" i="2"/>
  <c r="M87" i="2"/>
  <c r="M86" i="2" s="1"/>
  <c r="L130" i="2"/>
  <c r="L129" i="2" s="1"/>
  <c r="L128" i="2" s="1"/>
  <c r="L127" i="2" s="1"/>
  <c r="O130" i="2"/>
  <c r="H59" i="3" s="1"/>
  <c r="J464" i="2"/>
  <c r="O11" i="2"/>
  <c r="H17" i="3" s="1"/>
  <c r="M11" i="2"/>
  <c r="M10" i="2" s="1"/>
  <c r="M9" i="2" s="1"/>
  <c r="O367" i="2"/>
  <c r="M395" i="2"/>
  <c r="N205" i="2"/>
  <c r="N317" i="2"/>
  <c r="L367" i="2"/>
  <c r="L205" i="2"/>
  <c r="M249" i="2"/>
  <c r="L484" i="2"/>
  <c r="L495" i="2"/>
  <c r="J88" i="2"/>
  <c r="J21" i="2"/>
  <c r="J79" i="2"/>
  <c r="J456" i="2"/>
  <c r="J24" i="2"/>
  <c r="J90" i="2"/>
  <c r="J185" i="2"/>
  <c r="J339" i="2"/>
  <c r="J32" i="2"/>
  <c r="J319" i="2"/>
  <c r="J310" i="2"/>
  <c r="J490" i="2"/>
  <c r="J206" i="2"/>
  <c r="J465" i="2"/>
  <c r="J119" i="2"/>
  <c r="J412" i="2"/>
  <c r="J468" i="2"/>
  <c r="J157" i="2"/>
  <c r="J417" i="2"/>
  <c r="J14" i="2"/>
  <c r="J111" i="2"/>
  <c r="J193" i="2"/>
  <c r="J368" i="2"/>
  <c r="J312" i="2"/>
  <c r="J474" i="2"/>
  <c r="J16" i="2"/>
  <c r="J71" i="2"/>
  <c r="J107" i="2"/>
  <c r="J135" i="2"/>
  <c r="J177" i="2"/>
  <c r="J239" i="2"/>
  <c r="J392" i="2"/>
  <c r="J314" i="2"/>
  <c r="J408" i="2"/>
  <c r="J355" i="2"/>
  <c r="J514" i="2"/>
  <c r="J115" i="2"/>
  <c r="J250" i="2"/>
  <c r="J471" i="2"/>
  <c r="J160" i="2"/>
  <c r="J255" i="2"/>
  <c r="J479" i="2"/>
  <c r="J431" i="2"/>
  <c r="J36" i="2"/>
  <c r="J97" i="2"/>
  <c r="J133" i="2"/>
  <c r="J179" i="2"/>
  <c r="J244" i="2"/>
  <c r="J261" i="2"/>
  <c r="J396" i="2"/>
  <c r="J275" i="2"/>
  <c r="J496" i="2"/>
  <c r="J508" i="2"/>
  <c r="J285" i="2"/>
  <c r="J485" i="2"/>
  <c r="J92" i="2"/>
  <c r="J131" i="2"/>
  <c r="J183" i="2"/>
  <c r="J265" i="2"/>
  <c r="J400" i="2"/>
  <c r="J304" i="2"/>
  <c r="J101" i="2"/>
  <c r="J291" i="2"/>
  <c r="J460" i="2"/>
  <c r="J217" i="2"/>
  <c r="J403" i="2"/>
  <c r="J123" i="2"/>
  <c r="J347" i="2"/>
  <c r="J229" i="2"/>
  <c r="J326" i="2"/>
  <c r="J199" i="2"/>
  <c r="J362" i="2"/>
  <c r="J416" i="2"/>
  <c r="J502" i="2"/>
  <c r="K325" i="2"/>
  <c r="J325" i="2" s="1"/>
  <c r="K318" i="2"/>
  <c r="J313" i="2"/>
  <c r="K303" i="2"/>
  <c r="J303" i="2" s="1"/>
  <c r="G143" i="3" s="1"/>
  <c r="K308" i="2"/>
  <c r="J201" i="2"/>
  <c r="G91" i="3" s="1"/>
  <c r="J493" i="2"/>
  <c r="K338" i="2"/>
  <c r="J338" i="2" s="1"/>
  <c r="G152" i="3" s="1"/>
  <c r="J434" i="2"/>
  <c r="J286" i="2"/>
  <c r="G133" i="3" s="1"/>
  <c r="J276" i="2"/>
  <c r="J94" i="2"/>
  <c r="J414" i="2"/>
  <c r="J125" i="2"/>
  <c r="J517" i="2"/>
  <c r="J287" i="2"/>
  <c r="J219" i="2"/>
  <c r="J252" i="2"/>
  <c r="J230" i="2"/>
  <c r="G101" i="3" s="1"/>
  <c r="J486" i="2"/>
  <c r="J409" i="2"/>
  <c r="G168" i="3" s="1"/>
  <c r="J505" i="2"/>
  <c r="J369" i="2"/>
  <c r="J356" i="2"/>
  <c r="G156" i="3" s="1"/>
  <c r="J491" i="2"/>
  <c r="J475" i="2"/>
  <c r="G194" i="3" s="1"/>
  <c r="J461" i="2"/>
  <c r="J117" i="2"/>
  <c r="J348" i="2"/>
  <c r="J292" i="2"/>
  <c r="G135" i="3" s="1"/>
  <c r="J195" i="2"/>
  <c r="G85" i="3" s="1"/>
  <c r="J161" i="2"/>
  <c r="G70" i="3" s="1"/>
  <c r="J102" i="2"/>
  <c r="J515" i="2"/>
  <c r="J499" i="2"/>
  <c r="J262" i="2"/>
  <c r="G127" i="3" s="1"/>
  <c r="J104" i="2"/>
  <c r="K329" i="2"/>
  <c r="J329" i="2" s="1"/>
  <c r="J330" i="2"/>
  <c r="G150" i="3" s="1"/>
  <c r="J240" i="2"/>
  <c r="G110" i="3" s="1"/>
  <c r="J137" i="2"/>
  <c r="J109" i="2"/>
  <c r="J516" i="2"/>
  <c r="J492" i="2"/>
  <c r="G210" i="3" s="1"/>
  <c r="J476" i="2"/>
  <c r="J293" i="2"/>
  <c r="J277" i="2"/>
  <c r="J241" i="2"/>
  <c r="J202" i="2"/>
  <c r="J194" i="2"/>
  <c r="J162" i="2"/>
  <c r="J103" i="2"/>
  <c r="J510" i="2"/>
  <c r="J401" i="2"/>
  <c r="J393" i="2"/>
  <c r="J263" i="2"/>
  <c r="J231" i="2"/>
  <c r="J196" i="2"/>
  <c r="J120" i="2"/>
  <c r="G50" i="3" s="1"/>
  <c r="J112" i="2"/>
  <c r="G46" i="3" s="1"/>
  <c r="J105" i="2"/>
  <c r="J511" i="2"/>
  <c r="J503" i="2"/>
  <c r="J487" i="2"/>
  <c r="G204" i="3" s="1"/>
  <c r="J418" i="2"/>
  <c r="G177" i="3" s="1"/>
  <c r="J410" i="2"/>
  <c r="J256" i="2"/>
  <c r="G121" i="3" s="1"/>
  <c r="J121" i="2"/>
  <c r="J113" i="2"/>
  <c r="J98" i="2"/>
  <c r="G32" i="3" s="1"/>
  <c r="J509" i="2"/>
  <c r="J469" i="2"/>
  <c r="J512" i="2"/>
  <c r="J504" i="2"/>
  <c r="G223" i="3" s="1"/>
  <c r="J488" i="2"/>
  <c r="J480" i="2"/>
  <c r="G197" i="3" s="1"/>
  <c r="J472" i="2"/>
  <c r="J419" i="2"/>
  <c r="J363" i="2"/>
  <c r="G158" i="3" s="1"/>
  <c r="J331" i="2"/>
  <c r="J257" i="2"/>
  <c r="J245" i="2"/>
  <c r="G112" i="3" s="1"/>
  <c r="J207" i="2"/>
  <c r="G97" i="3" s="1"/>
  <c r="J158" i="2"/>
  <c r="J99" i="2"/>
  <c r="J497" i="2"/>
  <c r="J404" i="2"/>
  <c r="G166" i="3" s="1"/>
  <c r="J364" i="2"/>
  <c r="J266" i="2"/>
  <c r="G129" i="3" s="1"/>
  <c r="J246" i="2"/>
  <c r="J208" i="2"/>
  <c r="J143" i="2"/>
  <c r="J481" i="2"/>
  <c r="J498" i="2"/>
  <c r="G217" i="3" s="1"/>
  <c r="J413" i="2"/>
  <c r="G171" i="3" s="1"/>
  <c r="J405" i="2"/>
  <c r="J397" i="2"/>
  <c r="J357" i="2"/>
  <c r="J349" i="2"/>
  <c r="J267" i="2"/>
  <c r="J251" i="2"/>
  <c r="G119" i="3" s="1"/>
  <c r="J218" i="2"/>
  <c r="G99" i="3" s="1"/>
  <c r="J200" i="2"/>
  <c r="J144" i="2"/>
  <c r="J124" i="2"/>
  <c r="G52" i="3" s="1"/>
  <c r="J116" i="2"/>
  <c r="G48" i="3" s="1"/>
  <c r="J108" i="2"/>
  <c r="G44" i="3" s="1"/>
  <c r="J93" i="2"/>
  <c r="G29" i="3" s="1"/>
  <c r="K367" i="2"/>
  <c r="K395" i="2"/>
  <c r="K205" i="2"/>
  <c r="K249" i="2"/>
  <c r="K182" i="2"/>
  <c r="K176" i="2"/>
  <c r="K87" i="2"/>
  <c r="K130" i="2"/>
  <c r="K20" i="2"/>
  <c r="K31" i="2"/>
  <c r="K11" i="2"/>
  <c r="K430" i="2"/>
  <c r="K467" i="2"/>
  <c r="K495" i="2"/>
  <c r="K484" i="2"/>
  <c r="J180" i="3" l="1"/>
  <c r="G179" i="3"/>
  <c r="J179" i="3" s="1"/>
  <c r="F180" i="4"/>
  <c r="I180" i="4" s="1"/>
  <c r="G163" i="3"/>
  <c r="J163" i="3" s="1"/>
  <c r="G148" i="3"/>
  <c r="F104" i="5" s="1"/>
  <c r="I104" i="5" s="1"/>
  <c r="G131" i="3"/>
  <c r="J131" i="3" s="1"/>
  <c r="G188" i="3"/>
  <c r="J188" i="3" s="1"/>
  <c r="G191" i="3"/>
  <c r="J191" i="3" s="1"/>
  <c r="G68" i="3"/>
  <c r="F68" i="4" s="1"/>
  <c r="I68" i="4" s="1"/>
  <c r="G154" i="3"/>
  <c r="J154" i="3" s="1"/>
  <c r="G164" i="3"/>
  <c r="J164" i="3" s="1"/>
  <c r="J230" i="3"/>
  <c r="G60" i="3"/>
  <c r="J60" i="3" s="1"/>
  <c r="G189" i="3"/>
  <c r="F135" i="5" s="1"/>
  <c r="I135" i="5" s="1"/>
  <c r="G67" i="3"/>
  <c r="J67" i="3" s="1"/>
  <c r="G38" i="3"/>
  <c r="F51" i="5" s="1"/>
  <c r="G192" i="3"/>
  <c r="J192" i="3" s="1"/>
  <c r="G160" i="3"/>
  <c r="J160" i="3" s="1"/>
  <c r="F65" i="5"/>
  <c r="I65" i="5" s="1"/>
  <c r="G161" i="3"/>
  <c r="F161" i="4" s="1"/>
  <c r="I161" i="4" s="1"/>
  <c r="P238" i="2"/>
  <c r="P484" i="2"/>
  <c r="O249" i="2"/>
  <c r="O260" i="2"/>
  <c r="P260" i="2"/>
  <c r="J260" i="2"/>
  <c r="P141" i="2"/>
  <c r="O205" i="2"/>
  <c r="O484" i="2"/>
  <c r="O141" i="2"/>
  <c r="K19" i="2"/>
  <c r="P205" i="2"/>
  <c r="J197" i="3"/>
  <c r="G118" i="5"/>
  <c r="J99" i="3"/>
  <c r="H118" i="5"/>
  <c r="J44" i="3"/>
  <c r="J135" i="3"/>
  <c r="J91" i="3"/>
  <c r="J194" i="3"/>
  <c r="J121" i="3"/>
  <c r="J50" i="3"/>
  <c r="J29" i="3"/>
  <c r="H136" i="5"/>
  <c r="J156" i="3"/>
  <c r="J101" i="3"/>
  <c r="J210" i="3"/>
  <c r="J143" i="3"/>
  <c r="J152" i="3"/>
  <c r="J166" i="3"/>
  <c r="J110" i="3"/>
  <c r="J217" i="3"/>
  <c r="J129" i="3"/>
  <c r="J177" i="3"/>
  <c r="J52" i="3"/>
  <c r="J46" i="3"/>
  <c r="J127" i="3"/>
  <c r="J168" i="3"/>
  <c r="J32" i="3"/>
  <c r="P249" i="2"/>
  <c r="J171" i="3"/>
  <c r="J150" i="3"/>
  <c r="J85" i="3"/>
  <c r="J70" i="3"/>
  <c r="G69" i="3"/>
  <c r="J112" i="3"/>
  <c r="H40" i="5"/>
  <c r="F125" i="5"/>
  <c r="I125" i="5" s="1"/>
  <c r="I126" i="5"/>
  <c r="K33" i="11"/>
  <c r="K34" i="12"/>
  <c r="K31" i="12" s="1"/>
  <c r="J119" i="3"/>
  <c r="J158" i="3"/>
  <c r="F11" i="9"/>
  <c r="F10" i="9" s="1"/>
  <c r="F9" i="9" s="1"/>
  <c r="F8" i="9" s="1"/>
  <c r="J204" i="3"/>
  <c r="J48" i="3"/>
  <c r="J223" i="3"/>
  <c r="J133" i="3"/>
  <c r="F46" i="12"/>
  <c r="E46" i="12" s="1"/>
  <c r="E49" i="12"/>
  <c r="F229" i="4"/>
  <c r="I229" i="4" s="1"/>
  <c r="J229" i="3"/>
  <c r="J97" i="3"/>
  <c r="G228" i="3"/>
  <c r="J228" i="3" s="1"/>
  <c r="G51" i="3"/>
  <c r="F35" i="5"/>
  <c r="F52" i="4"/>
  <c r="I134" i="3"/>
  <c r="H134" i="4" s="1"/>
  <c r="H135" i="4"/>
  <c r="H92" i="5"/>
  <c r="H91" i="5" s="1"/>
  <c r="I155" i="3"/>
  <c r="H155" i="4" s="1"/>
  <c r="H112" i="5"/>
  <c r="H111" i="5" s="1"/>
  <c r="H156" i="4"/>
  <c r="I43" i="3"/>
  <c r="H43" i="4" s="1"/>
  <c r="H27" i="5"/>
  <c r="H26" i="5" s="1"/>
  <c r="H44" i="4"/>
  <c r="G47" i="3"/>
  <c r="F47" i="4" s="1"/>
  <c r="F31" i="5"/>
  <c r="F48" i="4"/>
  <c r="G111" i="3"/>
  <c r="F59" i="5"/>
  <c r="F112" i="4"/>
  <c r="G222" i="3"/>
  <c r="G221" i="3" s="1"/>
  <c r="F223" i="4"/>
  <c r="F147" i="5"/>
  <c r="G193" i="3"/>
  <c r="F193" i="4" s="1"/>
  <c r="F194" i="4"/>
  <c r="F140" i="5"/>
  <c r="G132" i="3"/>
  <c r="F90" i="5"/>
  <c r="F133" i="4"/>
  <c r="I209" i="3"/>
  <c r="H209" i="4" s="1"/>
  <c r="H63" i="5"/>
  <c r="H62" i="5" s="1"/>
  <c r="H210" i="4"/>
  <c r="H144" i="3"/>
  <c r="G144" i="4" s="1"/>
  <c r="G145" i="4"/>
  <c r="G101" i="5"/>
  <c r="G100" i="5" s="1"/>
  <c r="I69" i="3"/>
  <c r="H69" i="4" s="1"/>
  <c r="H44" i="5"/>
  <c r="H43" i="5" s="1"/>
  <c r="H70" i="4"/>
  <c r="I193" i="3"/>
  <c r="H193" i="4" s="1"/>
  <c r="H194" i="4"/>
  <c r="H140" i="5"/>
  <c r="H151" i="3"/>
  <c r="G151" i="4" s="1"/>
  <c r="G108" i="5"/>
  <c r="G107" i="5" s="1"/>
  <c r="G152" i="4"/>
  <c r="H100" i="3"/>
  <c r="G100" i="4" s="1"/>
  <c r="G73" i="5"/>
  <c r="G72" i="5" s="1"/>
  <c r="G101" i="4"/>
  <c r="G176" i="3"/>
  <c r="F96" i="5"/>
  <c r="F177" i="4"/>
  <c r="I100" i="3"/>
  <c r="H100" i="4" s="1"/>
  <c r="H101" i="4"/>
  <c r="H73" i="5"/>
  <c r="H72" i="5" s="1"/>
  <c r="H134" i="3"/>
  <c r="G134" i="4" s="1"/>
  <c r="G135" i="4"/>
  <c r="G92" i="5"/>
  <c r="G91" i="5" s="1"/>
  <c r="G120" i="3"/>
  <c r="F120" i="4" s="1"/>
  <c r="F82" i="5"/>
  <c r="F121" i="4"/>
  <c r="G49" i="3"/>
  <c r="F49" i="4" s="1"/>
  <c r="F33" i="5"/>
  <c r="F50" i="4"/>
  <c r="G100" i="3"/>
  <c r="F100" i="4" s="1"/>
  <c r="F73" i="5"/>
  <c r="F101" i="4"/>
  <c r="H203" i="3"/>
  <c r="H202" i="3" s="1"/>
  <c r="G61" i="5"/>
  <c r="G60" i="5" s="1"/>
  <c r="G204" i="4"/>
  <c r="H126" i="3"/>
  <c r="G127" i="4"/>
  <c r="G84" i="5"/>
  <c r="G83" i="5" s="1"/>
  <c r="H45" i="3"/>
  <c r="G45" i="4" s="1"/>
  <c r="G29" i="5"/>
  <c r="G28" i="5" s="1"/>
  <c r="G46" i="4"/>
  <c r="I203" i="3"/>
  <c r="H203" i="4" s="1"/>
  <c r="H61" i="5"/>
  <c r="H60" i="5" s="1"/>
  <c r="H204" i="4"/>
  <c r="I126" i="3"/>
  <c r="H127" i="4"/>
  <c r="H84" i="5"/>
  <c r="H83" i="5" s="1"/>
  <c r="H31" i="3"/>
  <c r="H30" i="3" s="1"/>
  <c r="G25" i="5"/>
  <c r="G24" i="5" s="1"/>
  <c r="G32" i="4"/>
  <c r="I170" i="3"/>
  <c r="I169" i="3" s="1"/>
  <c r="H129" i="5"/>
  <c r="H128" i="5" s="1"/>
  <c r="H127" i="5" s="1"/>
  <c r="H171" i="4"/>
  <c r="I111" i="3"/>
  <c r="H111" i="4" s="1"/>
  <c r="H59" i="5"/>
  <c r="H58" i="5" s="1"/>
  <c r="H112" i="4"/>
  <c r="H96" i="3"/>
  <c r="G97" i="4"/>
  <c r="G69" i="5"/>
  <c r="G68" i="5" s="1"/>
  <c r="I149" i="3"/>
  <c r="H149" i="4" s="1"/>
  <c r="H106" i="5"/>
  <c r="H105" i="5" s="1"/>
  <c r="H150" i="4"/>
  <c r="I49" i="3"/>
  <c r="H33" i="5"/>
  <c r="H32" i="5" s="1"/>
  <c r="H50" i="4"/>
  <c r="H167" i="3"/>
  <c r="G167" i="4" s="1"/>
  <c r="G168" i="4"/>
  <c r="G124" i="5"/>
  <c r="G123" i="5" s="1"/>
  <c r="I84" i="3"/>
  <c r="H84" i="4" s="1"/>
  <c r="H53" i="5"/>
  <c r="H52" i="5" s="1"/>
  <c r="H85" i="4"/>
  <c r="H111" i="3"/>
  <c r="G111" i="4" s="1"/>
  <c r="G59" i="5"/>
  <c r="G58" i="5" s="1"/>
  <c r="G112" i="4"/>
  <c r="I28" i="3"/>
  <c r="H28" i="4" s="1"/>
  <c r="H22" i="5"/>
  <c r="H21" i="5" s="1"/>
  <c r="H29" i="4"/>
  <c r="G28" i="3"/>
  <c r="F28" i="4" s="1"/>
  <c r="F22" i="5"/>
  <c r="F29" i="4"/>
  <c r="G196" i="3"/>
  <c r="F196" i="4" s="1"/>
  <c r="F143" i="5"/>
  <c r="F197" i="4"/>
  <c r="G45" i="3"/>
  <c r="F45" i="4" s="1"/>
  <c r="F29" i="5"/>
  <c r="F46" i="4"/>
  <c r="G209" i="3"/>
  <c r="G208" i="3" s="1"/>
  <c r="F63" i="5"/>
  <c r="F210" i="4"/>
  <c r="G126" i="3"/>
  <c r="F84" i="5"/>
  <c r="F127" i="4"/>
  <c r="G142" i="3"/>
  <c r="F143" i="4"/>
  <c r="F99" i="5"/>
  <c r="H18" i="5"/>
  <c r="H25" i="4"/>
  <c r="H157" i="3"/>
  <c r="G157" i="4" s="1"/>
  <c r="G114" i="5"/>
  <c r="G113" i="5" s="1"/>
  <c r="G158" i="4"/>
  <c r="I96" i="3"/>
  <c r="H96" i="4" s="1"/>
  <c r="H97" i="4"/>
  <c r="H69" i="5"/>
  <c r="H68" i="5" s="1"/>
  <c r="H47" i="3"/>
  <c r="G47" i="4" s="1"/>
  <c r="G31" i="5"/>
  <c r="G30" i="5" s="1"/>
  <c r="G48" i="4"/>
  <c r="I157" i="3"/>
  <c r="H157" i="4" s="1"/>
  <c r="H114" i="5"/>
  <c r="H113" i="5" s="1"/>
  <c r="H158" i="4"/>
  <c r="I118" i="3"/>
  <c r="H118" i="4" s="1"/>
  <c r="H119" i="4"/>
  <c r="H80" i="5"/>
  <c r="H79" i="5" s="1"/>
  <c r="H115" i="5"/>
  <c r="G115" i="5"/>
  <c r="G128" i="3"/>
  <c r="F128" i="4" s="1"/>
  <c r="F129" i="4"/>
  <c r="F86" i="5"/>
  <c r="H209" i="3"/>
  <c r="G209" i="4" s="1"/>
  <c r="G63" i="5"/>
  <c r="G62" i="5" s="1"/>
  <c r="G210" i="4"/>
  <c r="G167" i="3"/>
  <c r="F167" i="4" s="1"/>
  <c r="F124" i="5"/>
  <c r="F168" i="4"/>
  <c r="H17" i="5"/>
  <c r="H24" i="4"/>
  <c r="I222" i="3"/>
  <c r="H222" i="4" s="1"/>
  <c r="H223" i="4"/>
  <c r="H147" i="5"/>
  <c r="I132" i="3"/>
  <c r="H132" i="4" s="1"/>
  <c r="H90" i="5"/>
  <c r="H89" i="5" s="1"/>
  <c r="H133" i="4"/>
  <c r="I51" i="3"/>
  <c r="H51" i="4" s="1"/>
  <c r="H35" i="5"/>
  <c r="H34" i="5" s="1"/>
  <c r="H52" i="4"/>
  <c r="H142" i="3"/>
  <c r="G142" i="4" s="1"/>
  <c r="G99" i="5"/>
  <c r="G98" i="5" s="1"/>
  <c r="G143" i="4"/>
  <c r="I45" i="3"/>
  <c r="H45" i="4" s="1"/>
  <c r="H29" i="5"/>
  <c r="H28" i="5" s="1"/>
  <c r="H46" i="4"/>
  <c r="H216" i="3"/>
  <c r="G144" i="5" s="1"/>
  <c r="G145" i="5"/>
  <c r="G217" i="4"/>
  <c r="I142" i="3"/>
  <c r="H142" i="4" s="1"/>
  <c r="H143" i="4"/>
  <c r="H99" i="5"/>
  <c r="H98" i="5" s="1"/>
  <c r="I31" i="3"/>
  <c r="H31" i="4" s="1"/>
  <c r="H25" i="5"/>
  <c r="H24" i="5" s="1"/>
  <c r="H32" i="4"/>
  <c r="H196" i="3"/>
  <c r="G196" i="4" s="1"/>
  <c r="G143" i="5"/>
  <c r="G197" i="4"/>
  <c r="H84" i="3"/>
  <c r="G84" i="4" s="1"/>
  <c r="G53" i="5"/>
  <c r="G52" i="5" s="1"/>
  <c r="G85" i="4"/>
  <c r="I196" i="3"/>
  <c r="H196" i="4" s="1"/>
  <c r="H143" i="5"/>
  <c r="H197" i="4"/>
  <c r="H109" i="3"/>
  <c r="G109" i="4" s="1"/>
  <c r="G57" i="5"/>
  <c r="G56" i="5" s="1"/>
  <c r="G110" i="4"/>
  <c r="G40" i="5"/>
  <c r="I165" i="3"/>
  <c r="H165" i="4" s="1"/>
  <c r="H122" i="5"/>
  <c r="H121" i="5" s="1"/>
  <c r="H166" i="4"/>
  <c r="H120" i="3"/>
  <c r="G120" i="4" s="1"/>
  <c r="G121" i="4"/>
  <c r="G82" i="5"/>
  <c r="G81" i="5" s="1"/>
  <c r="G96" i="3"/>
  <c r="F96" i="4" s="1"/>
  <c r="F69" i="5"/>
  <c r="F97" i="4"/>
  <c r="G98" i="3"/>
  <c r="F98" i="4" s="1"/>
  <c r="F99" i="4"/>
  <c r="F71" i="5"/>
  <c r="G216" i="3"/>
  <c r="F145" i="5"/>
  <c r="F217" i="4"/>
  <c r="G31" i="3"/>
  <c r="F25" i="5"/>
  <c r="F32" i="4"/>
  <c r="G134" i="3"/>
  <c r="F135" i="4"/>
  <c r="F92" i="5"/>
  <c r="G90" i="3"/>
  <c r="F90" i="4" s="1"/>
  <c r="F55" i="5"/>
  <c r="F91" i="4"/>
  <c r="H222" i="3"/>
  <c r="G222" i="4" s="1"/>
  <c r="G223" i="4"/>
  <c r="G147" i="5"/>
  <c r="H176" i="3"/>
  <c r="G176" i="4" s="1"/>
  <c r="G96" i="5"/>
  <c r="G95" i="5" s="1"/>
  <c r="G177" i="4"/>
  <c r="H118" i="3"/>
  <c r="G118" i="4" s="1"/>
  <c r="G80" i="5"/>
  <c r="G79" i="5" s="1"/>
  <c r="G119" i="4"/>
  <c r="H128" i="3"/>
  <c r="G128" i="4" s="1"/>
  <c r="G129" i="4"/>
  <c r="G86" i="5"/>
  <c r="G85" i="5" s="1"/>
  <c r="H165" i="3"/>
  <c r="G165" i="4" s="1"/>
  <c r="G122" i="5"/>
  <c r="G121" i="5" s="1"/>
  <c r="G166" i="4"/>
  <c r="H132" i="3"/>
  <c r="G132" i="4" s="1"/>
  <c r="G133" i="4"/>
  <c r="G90" i="5"/>
  <c r="G89" i="5" s="1"/>
  <c r="G18" i="5"/>
  <c r="G25" i="4"/>
  <c r="H98" i="3"/>
  <c r="G98" i="4" s="1"/>
  <c r="G71" i="5"/>
  <c r="G70" i="5" s="1"/>
  <c r="G99" i="4"/>
  <c r="G165" i="3"/>
  <c r="F165" i="4" s="1"/>
  <c r="F166" i="4"/>
  <c r="F122" i="5"/>
  <c r="G157" i="3"/>
  <c r="F158" i="4"/>
  <c r="F114" i="5"/>
  <c r="G149" i="3"/>
  <c r="F150" i="4"/>
  <c r="F106" i="5"/>
  <c r="G84" i="3"/>
  <c r="F53" i="5"/>
  <c r="F85" i="4"/>
  <c r="G17" i="5"/>
  <c r="G24" i="4"/>
  <c r="I151" i="3"/>
  <c r="H151" i="4" s="1"/>
  <c r="H108" i="5"/>
  <c r="H107" i="5" s="1"/>
  <c r="H152" i="4"/>
  <c r="H90" i="3"/>
  <c r="G90" i="4" s="1"/>
  <c r="G55" i="5"/>
  <c r="G54" i="5" s="1"/>
  <c r="G91" i="4"/>
  <c r="I109" i="3"/>
  <c r="H109" i="4" s="1"/>
  <c r="H57" i="5"/>
  <c r="H56" i="5" s="1"/>
  <c r="H110" i="4"/>
  <c r="H155" i="3"/>
  <c r="G155" i="4" s="1"/>
  <c r="G112" i="5"/>
  <c r="G111" i="5" s="1"/>
  <c r="G156" i="4"/>
  <c r="I90" i="3"/>
  <c r="H90" i="4" s="1"/>
  <c r="H55" i="5"/>
  <c r="H54" i="5" s="1"/>
  <c r="H91" i="4"/>
  <c r="I167" i="3"/>
  <c r="H167" i="4" s="1"/>
  <c r="H168" i="4"/>
  <c r="H124" i="5"/>
  <c r="H123" i="5" s="1"/>
  <c r="H149" i="3"/>
  <c r="G149" i="4" s="1"/>
  <c r="G150" i="4"/>
  <c r="G106" i="5"/>
  <c r="G105" i="5" s="1"/>
  <c r="H49" i="3"/>
  <c r="G49" i="4" s="1"/>
  <c r="G33" i="5"/>
  <c r="G32" i="5" s="1"/>
  <c r="G50" i="4"/>
  <c r="I216" i="3"/>
  <c r="I215" i="3" s="1"/>
  <c r="H217" i="4"/>
  <c r="H145" i="5"/>
  <c r="I98" i="3"/>
  <c r="H98" i="4" s="1"/>
  <c r="H71" i="5"/>
  <c r="H70" i="5" s="1"/>
  <c r="H99" i="4"/>
  <c r="G44" i="5"/>
  <c r="G43" i="5" s="1"/>
  <c r="G70" i="4"/>
  <c r="I120" i="3"/>
  <c r="H120" i="4" s="1"/>
  <c r="H82" i="5"/>
  <c r="H81" i="5" s="1"/>
  <c r="H121" i="4"/>
  <c r="H28" i="3"/>
  <c r="G28" i="4" s="1"/>
  <c r="G22" i="5"/>
  <c r="G21" i="5" s="1"/>
  <c r="G29" i="4"/>
  <c r="G102" i="5"/>
  <c r="H102" i="5"/>
  <c r="H170" i="3"/>
  <c r="G170" i="4" s="1"/>
  <c r="G129" i="5"/>
  <c r="G128" i="5" s="1"/>
  <c r="G127" i="5" s="1"/>
  <c r="G171" i="4"/>
  <c r="H43" i="3"/>
  <c r="G43" i="4" s="1"/>
  <c r="G27" i="5"/>
  <c r="G26" i="5" s="1"/>
  <c r="G44" i="4"/>
  <c r="G43" i="3"/>
  <c r="F27" i="5"/>
  <c r="F44" i="4"/>
  <c r="G118" i="3"/>
  <c r="F119" i="4"/>
  <c r="F80" i="5"/>
  <c r="G170" i="3"/>
  <c r="F170" i="4" s="1"/>
  <c r="F171" i="4"/>
  <c r="F129" i="5"/>
  <c r="G203" i="3"/>
  <c r="F203" i="4" s="1"/>
  <c r="F61" i="5"/>
  <c r="F204" i="4"/>
  <c r="G109" i="3"/>
  <c r="F109" i="4" s="1"/>
  <c r="F57" i="5"/>
  <c r="F110" i="4"/>
  <c r="F44" i="5"/>
  <c r="F70" i="4"/>
  <c r="G155" i="3"/>
  <c r="F112" i="5"/>
  <c r="F156" i="4"/>
  <c r="G151" i="3"/>
  <c r="F152" i="4"/>
  <c r="F108" i="5"/>
  <c r="H193" i="3"/>
  <c r="G193" i="4" s="1"/>
  <c r="G194" i="4"/>
  <c r="G140" i="5"/>
  <c r="I128" i="3"/>
  <c r="H128" i="4" s="1"/>
  <c r="H129" i="4"/>
  <c r="H86" i="5"/>
  <c r="H85" i="5" s="1"/>
  <c r="I47" i="3"/>
  <c r="H47" i="4" s="1"/>
  <c r="H31" i="5"/>
  <c r="H30" i="5" s="1"/>
  <c r="H48" i="4"/>
  <c r="I176" i="3"/>
  <c r="H176" i="4" s="1"/>
  <c r="H177" i="4"/>
  <c r="H96" i="5"/>
  <c r="H95" i="5" s="1"/>
  <c r="I144" i="3"/>
  <c r="H144" i="4" s="1"/>
  <c r="H145" i="4"/>
  <c r="H101" i="5"/>
  <c r="H100" i="5" s="1"/>
  <c r="H51" i="3"/>
  <c r="G51" i="4" s="1"/>
  <c r="G35" i="5"/>
  <c r="G34" i="5" s="1"/>
  <c r="G52" i="4"/>
  <c r="G136" i="5"/>
  <c r="G190" i="4"/>
  <c r="H146" i="4"/>
  <c r="H65" i="3"/>
  <c r="G69" i="4"/>
  <c r="M19" i="2"/>
  <c r="M18" i="2" s="1"/>
  <c r="M8" i="2" s="1"/>
  <c r="N19" i="2"/>
  <c r="N18" i="2" s="1"/>
  <c r="N8" i="2" s="1"/>
  <c r="P495" i="2"/>
  <c r="O86" i="2"/>
  <c r="O129" i="2"/>
  <c r="O128" i="2" s="1"/>
  <c r="O127" i="2" s="1"/>
  <c r="O429" i="2"/>
  <c r="O428" i="2" s="1"/>
  <c r="O427" i="2" s="1"/>
  <c r="P129" i="2"/>
  <c r="P128" i="2" s="1"/>
  <c r="P127" i="2" s="1"/>
  <c r="P19" i="2"/>
  <c r="O495" i="2"/>
  <c r="P106" i="2"/>
  <c r="O181" i="2"/>
  <c r="P429" i="2"/>
  <c r="P428" i="2" s="1"/>
  <c r="P427" i="2" s="1"/>
  <c r="P181" i="2"/>
  <c r="O106" i="2"/>
  <c r="L19" i="2"/>
  <c r="L18" i="2" s="1"/>
  <c r="L8" i="2" s="1"/>
  <c r="O175" i="2"/>
  <c r="O19" i="2"/>
  <c r="P175" i="2"/>
  <c r="O238" i="2"/>
  <c r="P86" i="2"/>
  <c r="P10" i="2"/>
  <c r="P9" i="2" s="1"/>
  <c r="O10" i="2"/>
  <c r="O9" i="2" s="1"/>
  <c r="J430" i="2"/>
  <c r="G187" i="3" s="1"/>
  <c r="N301" i="2"/>
  <c r="N248" i="2" s="1"/>
  <c r="M301" i="2"/>
  <c r="M248" i="2" s="1"/>
  <c r="M428" i="2"/>
  <c r="M427" i="2" s="1"/>
  <c r="O301" i="2"/>
  <c r="N192" i="2"/>
  <c r="M174" i="2"/>
  <c r="M140" i="2" s="1"/>
  <c r="N428" i="2"/>
  <c r="N427" i="2" s="1"/>
  <c r="L174" i="2"/>
  <c r="L140" i="2" s="1"/>
  <c r="L301" i="2"/>
  <c r="L248" i="2" s="1"/>
  <c r="N174" i="2"/>
  <c r="N140" i="2" s="1"/>
  <c r="P301" i="2"/>
  <c r="L428" i="2"/>
  <c r="L427" i="2" s="1"/>
  <c r="J142" i="2"/>
  <c r="J484" i="2"/>
  <c r="L192" i="2"/>
  <c r="M192" i="2"/>
  <c r="K317" i="2"/>
  <c r="J317" i="2" s="1"/>
  <c r="J31" i="2"/>
  <c r="J20" i="2"/>
  <c r="G23" i="3" s="1"/>
  <c r="J75" i="2"/>
  <c r="J467" i="2"/>
  <c r="J308" i="2"/>
  <c r="J141" i="2"/>
  <c r="J367" i="2"/>
  <c r="J249" i="2"/>
  <c r="J238" i="2"/>
  <c r="J106" i="2"/>
  <c r="J309" i="2"/>
  <c r="J395" i="2"/>
  <c r="J495" i="2"/>
  <c r="J205" i="2"/>
  <c r="K302" i="2"/>
  <c r="J318" i="2"/>
  <c r="K337" i="2"/>
  <c r="J337" i="2" s="1"/>
  <c r="K429" i="2"/>
  <c r="J429" i="2" s="1"/>
  <c r="K181" i="2"/>
  <c r="J181" i="2" s="1"/>
  <c r="J182" i="2"/>
  <c r="G78" i="3" s="1"/>
  <c r="K10" i="2"/>
  <c r="J11" i="2"/>
  <c r="G17" i="3" s="1"/>
  <c r="K175" i="2"/>
  <c r="J175" i="2" s="1"/>
  <c r="J176" i="2"/>
  <c r="G76" i="3" s="1"/>
  <c r="K86" i="2"/>
  <c r="J87" i="2"/>
  <c r="G27" i="3" s="1"/>
  <c r="K129" i="2"/>
  <c r="J130" i="2"/>
  <c r="G59" i="3" s="1"/>
  <c r="K192" i="2"/>
  <c r="F38" i="5" l="1"/>
  <c r="I38" i="5" s="1"/>
  <c r="F179" i="4"/>
  <c r="I179" i="4" s="1"/>
  <c r="G178" i="3"/>
  <c r="F178" i="4" s="1"/>
  <c r="I178" i="4" s="1"/>
  <c r="F38" i="4"/>
  <c r="I38" i="4" s="1"/>
  <c r="F88" i="5"/>
  <c r="I88" i="5" s="1"/>
  <c r="F131" i="4"/>
  <c r="I131" i="4" s="1"/>
  <c r="J38" i="3"/>
  <c r="G162" i="3"/>
  <c r="J162" i="3" s="1"/>
  <c r="F119" i="5"/>
  <c r="I119" i="5" s="1"/>
  <c r="F163" i="4"/>
  <c r="I163" i="4" s="1"/>
  <c r="F164" i="4"/>
  <c r="I164" i="4" s="1"/>
  <c r="J161" i="3"/>
  <c r="J189" i="3"/>
  <c r="F189" i="4"/>
  <c r="I189" i="4" s="1"/>
  <c r="G190" i="3"/>
  <c r="J190" i="3" s="1"/>
  <c r="F117" i="5"/>
  <c r="I117" i="5" s="1"/>
  <c r="F192" i="4"/>
  <c r="I192" i="4" s="1"/>
  <c r="F138" i="5"/>
  <c r="I138" i="5" s="1"/>
  <c r="F148" i="4"/>
  <c r="I148" i="4" s="1"/>
  <c r="F137" i="5"/>
  <c r="I137" i="5" s="1"/>
  <c r="F116" i="5"/>
  <c r="I116" i="5" s="1"/>
  <c r="F60" i="4"/>
  <c r="I60" i="4" s="1"/>
  <c r="F160" i="4"/>
  <c r="I160" i="4" s="1"/>
  <c r="G159" i="3"/>
  <c r="J159" i="3" s="1"/>
  <c r="F191" i="4"/>
  <c r="I191" i="4" s="1"/>
  <c r="F134" i="5"/>
  <c r="I134" i="5" s="1"/>
  <c r="F42" i="5"/>
  <c r="I42" i="5" s="1"/>
  <c r="G153" i="3"/>
  <c r="J153" i="3" s="1"/>
  <c r="G66" i="3"/>
  <c r="J66" i="3" s="1"/>
  <c r="F110" i="5"/>
  <c r="I110" i="5" s="1"/>
  <c r="G37" i="3"/>
  <c r="F37" i="4" s="1"/>
  <c r="I37" i="4" s="1"/>
  <c r="F41" i="5"/>
  <c r="I41" i="5" s="1"/>
  <c r="F120" i="5"/>
  <c r="I120" i="5" s="1"/>
  <c r="F67" i="4"/>
  <c r="I67" i="4" s="1"/>
  <c r="F64" i="5"/>
  <c r="I64" i="5" s="1"/>
  <c r="G147" i="3"/>
  <c r="J147" i="3" s="1"/>
  <c r="J68" i="3"/>
  <c r="J148" i="3"/>
  <c r="G25" i="3"/>
  <c r="F18" i="5" s="1"/>
  <c r="I18" i="5" s="1"/>
  <c r="G24" i="3"/>
  <c r="J24" i="3" s="1"/>
  <c r="G130" i="3"/>
  <c r="J130" i="3" s="1"/>
  <c r="F188" i="4"/>
  <c r="I188" i="4" s="1"/>
  <c r="F154" i="4"/>
  <c r="I154" i="4" s="1"/>
  <c r="G145" i="3"/>
  <c r="F101" i="5" s="1"/>
  <c r="O248" i="2"/>
  <c r="G78" i="5"/>
  <c r="G61" i="11" s="1"/>
  <c r="P192" i="2"/>
  <c r="H126" i="4"/>
  <c r="I125" i="3"/>
  <c r="H125" i="4" s="1"/>
  <c r="G126" i="4"/>
  <c r="H125" i="3"/>
  <c r="H124" i="3" s="1"/>
  <c r="H78" i="5"/>
  <c r="H61" i="11" s="1"/>
  <c r="H221" i="3"/>
  <c r="H220" i="3" s="1"/>
  <c r="O18" i="2"/>
  <c r="O8" i="2" s="1"/>
  <c r="O192" i="2"/>
  <c r="P248" i="2"/>
  <c r="G31" i="4"/>
  <c r="P174" i="2"/>
  <c r="P140" i="2" s="1"/>
  <c r="P18" i="2"/>
  <c r="P8" i="2" s="1"/>
  <c r="I95" i="3"/>
  <c r="H95" i="4" s="1"/>
  <c r="H139" i="5"/>
  <c r="H215" i="3"/>
  <c r="G215" i="4" s="1"/>
  <c r="G216" i="4"/>
  <c r="J178" i="3"/>
  <c r="G117" i="3"/>
  <c r="F117" i="4" s="1"/>
  <c r="H175" i="3"/>
  <c r="G175" i="4" s="1"/>
  <c r="G195" i="3"/>
  <c r="F195" i="4" s="1"/>
  <c r="J43" i="3"/>
  <c r="H89" i="3"/>
  <c r="H88" i="3" s="1"/>
  <c r="I156" i="4"/>
  <c r="H169" i="3"/>
  <c r="G169" i="4" s="1"/>
  <c r="I119" i="4"/>
  <c r="I158" i="4"/>
  <c r="J157" i="3"/>
  <c r="I65" i="3"/>
  <c r="I64" i="3" s="1"/>
  <c r="I30" i="3"/>
  <c r="H30" i="4" s="1"/>
  <c r="F209" i="4"/>
  <c r="I209" i="4" s="1"/>
  <c r="H170" i="4"/>
  <c r="I170" i="4" s="1"/>
  <c r="J134" i="3"/>
  <c r="I83" i="3"/>
  <c r="H83" i="4" s="1"/>
  <c r="H216" i="4"/>
  <c r="F118" i="4"/>
  <c r="I118" i="4" s="1"/>
  <c r="G95" i="3"/>
  <c r="B14" i="8" s="1"/>
  <c r="J155" i="3"/>
  <c r="J31" i="3"/>
  <c r="H144" i="5"/>
  <c r="F157" i="4"/>
  <c r="I157" i="4" s="1"/>
  <c r="G89" i="3"/>
  <c r="G88" i="3" s="1"/>
  <c r="I135" i="4"/>
  <c r="I208" i="3"/>
  <c r="H208" i="4" s="1"/>
  <c r="G146" i="5"/>
  <c r="F139" i="5"/>
  <c r="I70" i="4"/>
  <c r="H95" i="3"/>
  <c r="H94" i="3" s="1"/>
  <c r="F134" i="4"/>
  <c r="I134" i="4" s="1"/>
  <c r="I195" i="3"/>
  <c r="H195" i="4" s="1"/>
  <c r="J84" i="3"/>
  <c r="H142" i="5"/>
  <c r="J23" i="3"/>
  <c r="G203" i="4"/>
  <c r="I203" i="4" s="1"/>
  <c r="J59" i="3"/>
  <c r="G96" i="4"/>
  <c r="I96" i="4" s="1"/>
  <c r="J17" i="3"/>
  <c r="J76" i="3"/>
  <c r="I141" i="3"/>
  <c r="H141" i="4" s="1"/>
  <c r="H83" i="3"/>
  <c r="H82" i="3" s="1"/>
  <c r="J96" i="3"/>
  <c r="H117" i="3"/>
  <c r="G117" i="4" s="1"/>
  <c r="G83" i="3"/>
  <c r="F83" i="4" s="1"/>
  <c r="J109" i="3"/>
  <c r="I108" i="3"/>
  <c r="I107" i="3" s="1"/>
  <c r="G108" i="3"/>
  <c r="G107" i="3" s="1"/>
  <c r="I90" i="4"/>
  <c r="F111" i="4"/>
  <c r="I111" i="4" s="1"/>
  <c r="G227" i="3"/>
  <c r="J227" i="3" s="1"/>
  <c r="J142" i="3"/>
  <c r="J222" i="3"/>
  <c r="F228" i="4"/>
  <c r="I228" i="4" s="1"/>
  <c r="J27" i="3"/>
  <c r="J118" i="3"/>
  <c r="I85" i="4"/>
  <c r="J209" i="3"/>
  <c r="H42" i="3"/>
  <c r="G42" i="4" s="1"/>
  <c r="O174" i="2"/>
  <c r="O140" i="2" s="1"/>
  <c r="I44" i="4"/>
  <c r="I204" i="4"/>
  <c r="I210" i="4"/>
  <c r="I152" i="4"/>
  <c r="I166" i="4"/>
  <c r="I91" i="4"/>
  <c r="I29" i="4"/>
  <c r="I133" i="4"/>
  <c r="I52" i="4"/>
  <c r="I167" i="4"/>
  <c r="F128" i="5"/>
  <c r="F127" i="5" s="1"/>
  <c r="I127" i="5" s="1"/>
  <c r="I129" i="5"/>
  <c r="G202" i="3"/>
  <c r="F202" i="4" s="1"/>
  <c r="J203" i="3"/>
  <c r="F26" i="5"/>
  <c r="I26" i="5" s="1"/>
  <c r="I27" i="5"/>
  <c r="F52" i="5"/>
  <c r="I52" i="5" s="1"/>
  <c r="I53" i="5"/>
  <c r="F121" i="5"/>
  <c r="I121" i="5" s="1"/>
  <c r="I122" i="5"/>
  <c r="F24" i="5"/>
  <c r="I24" i="5" s="1"/>
  <c r="I25" i="5"/>
  <c r="F123" i="5"/>
  <c r="I123" i="5" s="1"/>
  <c r="I124" i="5"/>
  <c r="F66" i="4"/>
  <c r="I66" i="4" s="1"/>
  <c r="I100" i="4"/>
  <c r="J187" i="3"/>
  <c r="F222" i="4"/>
  <c r="I222" i="4" s="1"/>
  <c r="F84" i="4"/>
  <c r="I84" i="4" s="1"/>
  <c r="I143" i="4"/>
  <c r="I46" i="4"/>
  <c r="J49" i="3"/>
  <c r="I223" i="4"/>
  <c r="F60" i="5"/>
  <c r="I60" i="5" s="1"/>
  <c r="I61" i="5"/>
  <c r="F98" i="5"/>
  <c r="I98" i="5" s="1"/>
  <c r="I99" i="5"/>
  <c r="F32" i="5"/>
  <c r="I32" i="5" s="1"/>
  <c r="I33" i="5"/>
  <c r="F146" i="5"/>
  <c r="I147" i="5"/>
  <c r="H108" i="3"/>
  <c r="G108" i="4" s="1"/>
  <c r="I32" i="4"/>
  <c r="J98" i="3"/>
  <c r="I168" i="4"/>
  <c r="J128" i="3"/>
  <c r="J47" i="3"/>
  <c r="F111" i="5"/>
  <c r="I111" i="5" s="1"/>
  <c r="I112" i="5"/>
  <c r="F68" i="5"/>
  <c r="I68" i="5" s="1"/>
  <c r="I69" i="5"/>
  <c r="F62" i="5"/>
  <c r="I62" i="5" s="1"/>
  <c r="I63" i="5"/>
  <c r="F30" i="5"/>
  <c r="I30" i="5" s="1"/>
  <c r="I31" i="5"/>
  <c r="I193" i="4"/>
  <c r="I28" i="4"/>
  <c r="I109" i="4"/>
  <c r="I98" i="4"/>
  <c r="I99" i="4"/>
  <c r="I129" i="4"/>
  <c r="I50" i="4"/>
  <c r="J193" i="3"/>
  <c r="F113" i="5"/>
  <c r="I113" i="5" s="1"/>
  <c r="I114" i="5"/>
  <c r="F70" i="5"/>
  <c r="I70" i="5" s="1"/>
  <c r="I71" i="5"/>
  <c r="F85" i="5"/>
  <c r="I85" i="5" s="1"/>
  <c r="I86" i="5"/>
  <c r="B13" i="8"/>
  <c r="J100" i="3"/>
  <c r="J167" i="3"/>
  <c r="I121" i="4"/>
  <c r="I202" i="3"/>
  <c r="I201" i="3" s="1"/>
  <c r="F43" i="4"/>
  <c r="I43" i="4" s="1"/>
  <c r="F155" i="4"/>
  <c r="I155" i="4" s="1"/>
  <c r="G30" i="3"/>
  <c r="I97" i="4"/>
  <c r="J196" i="3"/>
  <c r="I194" i="4"/>
  <c r="I48" i="4"/>
  <c r="F43" i="5"/>
  <c r="I43" i="5" s="1"/>
  <c r="I44" i="5"/>
  <c r="F151" i="4"/>
  <c r="I151" i="4" s="1"/>
  <c r="J151" i="3"/>
  <c r="F56" i="5"/>
  <c r="I56" i="5" s="1"/>
  <c r="I57" i="5"/>
  <c r="F79" i="5"/>
  <c r="I80" i="5"/>
  <c r="F149" i="4"/>
  <c r="I149" i="4" s="1"/>
  <c r="J149" i="3"/>
  <c r="F91" i="5"/>
  <c r="I91" i="5" s="1"/>
  <c r="I92" i="5"/>
  <c r="F216" i="4"/>
  <c r="J216" i="3"/>
  <c r="F126" i="4"/>
  <c r="J126" i="3"/>
  <c r="F142" i="5"/>
  <c r="I143" i="5"/>
  <c r="F72" i="5"/>
  <c r="I72" i="5" s="1"/>
  <c r="I73" i="5"/>
  <c r="F176" i="4"/>
  <c r="I176" i="4" s="1"/>
  <c r="J176" i="3"/>
  <c r="I128" i="4"/>
  <c r="F31" i="4"/>
  <c r="I140" i="5"/>
  <c r="J111" i="3"/>
  <c r="F28" i="5"/>
  <c r="I28" i="5" s="1"/>
  <c r="I29" i="5"/>
  <c r="G169" i="3"/>
  <c r="J170" i="3"/>
  <c r="F144" i="5"/>
  <c r="I145" i="5"/>
  <c r="F50" i="5"/>
  <c r="I50" i="5" s="1"/>
  <c r="I51" i="5"/>
  <c r="F83" i="5"/>
  <c r="I84" i="5"/>
  <c r="F95" i="5"/>
  <c r="I95" i="5" s="1"/>
  <c r="I96" i="5"/>
  <c r="F132" i="4"/>
  <c r="I132" i="4" s="1"/>
  <c r="J132" i="3"/>
  <c r="F58" i="5"/>
  <c r="I58" i="5" s="1"/>
  <c r="I59" i="5"/>
  <c r="J78" i="3"/>
  <c r="I120" i="4"/>
  <c r="I165" i="4"/>
  <c r="F142" i="4"/>
  <c r="I142" i="4" s="1"/>
  <c r="I110" i="4"/>
  <c r="I150" i="4"/>
  <c r="J90" i="3"/>
  <c r="I197" i="4"/>
  <c r="J28" i="3"/>
  <c r="I101" i="4"/>
  <c r="J120" i="3"/>
  <c r="J51" i="3"/>
  <c r="F107" i="5"/>
  <c r="I107" i="5" s="1"/>
  <c r="I108" i="5"/>
  <c r="F69" i="4"/>
  <c r="I69" i="4" s="1"/>
  <c r="J69" i="3"/>
  <c r="F105" i="5"/>
  <c r="I105" i="5" s="1"/>
  <c r="I106" i="5"/>
  <c r="F54" i="5"/>
  <c r="I54" i="5" s="1"/>
  <c r="I55" i="5"/>
  <c r="F21" i="5"/>
  <c r="I21" i="5" s="1"/>
  <c r="I22" i="5"/>
  <c r="F81" i="5"/>
  <c r="I81" i="5" s="1"/>
  <c r="I82" i="5"/>
  <c r="F89" i="5"/>
  <c r="I89" i="5" s="1"/>
  <c r="I90" i="5"/>
  <c r="F34" i="5"/>
  <c r="I34" i="5" s="1"/>
  <c r="I35" i="5"/>
  <c r="I47" i="4"/>
  <c r="I196" i="4"/>
  <c r="I45" i="4"/>
  <c r="I171" i="4"/>
  <c r="J165" i="3"/>
  <c r="I217" i="4"/>
  <c r="I127" i="4"/>
  <c r="J45" i="3"/>
  <c r="I177" i="4"/>
  <c r="I112" i="4"/>
  <c r="I42" i="3"/>
  <c r="H42" i="4" s="1"/>
  <c r="G42" i="3"/>
  <c r="F42" i="4" s="1"/>
  <c r="I175" i="3"/>
  <c r="H175" i="4" s="1"/>
  <c r="G215" i="3"/>
  <c r="G26" i="3"/>
  <c r="F26" i="4" s="1"/>
  <c r="F20" i="5"/>
  <c r="F27" i="4"/>
  <c r="F16" i="5"/>
  <c r="F23" i="4"/>
  <c r="H16" i="3"/>
  <c r="G16" i="4" s="1"/>
  <c r="G14" i="5"/>
  <c r="G13" i="5" s="1"/>
  <c r="G17" i="4"/>
  <c r="I26" i="3"/>
  <c r="H26" i="4" s="1"/>
  <c r="H20" i="5"/>
  <c r="H19" i="5" s="1"/>
  <c r="H27" i="4"/>
  <c r="H141" i="3"/>
  <c r="F51" i="4"/>
  <c r="I51" i="4" s="1"/>
  <c r="G139" i="5"/>
  <c r="H195" i="3"/>
  <c r="H67" i="5"/>
  <c r="H75" i="3"/>
  <c r="G75" i="4" s="1"/>
  <c r="G46" i="5"/>
  <c r="G45" i="5" s="1"/>
  <c r="G76" i="4"/>
  <c r="G142" i="5"/>
  <c r="I221" i="3"/>
  <c r="H221" i="4" s="1"/>
  <c r="G97" i="5"/>
  <c r="G66" i="11" s="1"/>
  <c r="G144" i="3"/>
  <c r="J144" i="3" s="1"/>
  <c r="F145" i="4"/>
  <c r="I145" i="4" s="1"/>
  <c r="I186" i="3"/>
  <c r="H186" i="4" s="1"/>
  <c r="H133" i="5"/>
  <c r="H132" i="5" s="1"/>
  <c r="H187" i="4"/>
  <c r="H26" i="3"/>
  <c r="G26" i="4" s="1"/>
  <c r="G20" i="5"/>
  <c r="G19" i="5" s="1"/>
  <c r="G27" i="4"/>
  <c r="G58" i="3"/>
  <c r="F58" i="4" s="1"/>
  <c r="F37" i="5"/>
  <c r="F59" i="4"/>
  <c r="G77" i="3"/>
  <c r="F48" i="5"/>
  <c r="F78" i="4"/>
  <c r="I22" i="3"/>
  <c r="H22" i="4" s="1"/>
  <c r="H16" i="5"/>
  <c r="H15" i="5" s="1"/>
  <c r="H23" i="4"/>
  <c r="G175" i="3"/>
  <c r="H146" i="5"/>
  <c r="H58" i="3"/>
  <c r="G58" i="4" s="1"/>
  <c r="G37" i="5"/>
  <c r="G36" i="5" s="1"/>
  <c r="G23" i="5" s="1"/>
  <c r="G26" i="11" s="1"/>
  <c r="G59" i="4"/>
  <c r="I117" i="3"/>
  <c r="H117" i="4" s="1"/>
  <c r="H208" i="3"/>
  <c r="G208" i="4" s="1"/>
  <c r="H97" i="5"/>
  <c r="H66" i="11" s="1"/>
  <c r="G67" i="5"/>
  <c r="I58" i="3"/>
  <c r="H58" i="4" s="1"/>
  <c r="H37" i="5"/>
  <c r="H36" i="5" s="1"/>
  <c r="H23" i="5" s="1"/>
  <c r="H26" i="11" s="1"/>
  <c r="H59" i="4"/>
  <c r="I77" i="3"/>
  <c r="H77" i="4" s="1"/>
  <c r="H48" i="5"/>
  <c r="H47" i="5" s="1"/>
  <c r="H78" i="4"/>
  <c r="G16" i="3"/>
  <c r="F14" i="5"/>
  <c r="F17" i="4"/>
  <c r="G186" i="3"/>
  <c r="F187" i="4"/>
  <c r="F133" i="5"/>
  <c r="H49" i="4"/>
  <c r="I49" i="4" s="1"/>
  <c r="I89" i="3"/>
  <c r="H77" i="3"/>
  <c r="G77" i="4" s="1"/>
  <c r="G48" i="5"/>
  <c r="G47" i="5" s="1"/>
  <c r="G78" i="4"/>
  <c r="H22" i="3"/>
  <c r="G22" i="4" s="1"/>
  <c r="G16" i="5"/>
  <c r="G15" i="5" s="1"/>
  <c r="G23" i="4"/>
  <c r="I75" i="3"/>
  <c r="H75" i="4" s="1"/>
  <c r="H46" i="5"/>
  <c r="H45" i="5" s="1"/>
  <c r="H76" i="4"/>
  <c r="H186" i="3"/>
  <c r="G186" i="4" s="1"/>
  <c r="G187" i="4"/>
  <c r="G133" i="5"/>
  <c r="G132" i="5" s="1"/>
  <c r="G75" i="3"/>
  <c r="F46" i="5"/>
  <c r="F76" i="4"/>
  <c r="G146" i="3"/>
  <c r="F103" i="5"/>
  <c r="I16" i="3"/>
  <c r="H16" i="4" s="1"/>
  <c r="H14" i="5"/>
  <c r="H13" i="5" s="1"/>
  <c r="H17" i="4"/>
  <c r="G207" i="3"/>
  <c r="F208" i="4"/>
  <c r="G30" i="4"/>
  <c r="H64" i="3"/>
  <c r="G65" i="4"/>
  <c r="G220" i="3"/>
  <c r="F221" i="4"/>
  <c r="H169" i="4"/>
  <c r="H201" i="3"/>
  <c r="G202" i="4"/>
  <c r="I214" i="3"/>
  <c r="H215" i="4"/>
  <c r="M7" i="2"/>
  <c r="N7" i="2"/>
  <c r="L7" i="2"/>
  <c r="J302" i="2"/>
  <c r="K301" i="2"/>
  <c r="K248" i="2" s="1"/>
  <c r="K18" i="2"/>
  <c r="J18" i="2" s="1"/>
  <c r="J192" i="2"/>
  <c r="J19" i="2"/>
  <c r="K174" i="2"/>
  <c r="J174" i="2" s="1"/>
  <c r="K428" i="2"/>
  <c r="J428" i="2" s="1"/>
  <c r="J86" i="2"/>
  <c r="K128" i="2"/>
  <c r="J129" i="2"/>
  <c r="K9" i="2"/>
  <c r="J10" i="2"/>
  <c r="G185" i="3" l="1"/>
  <c r="F153" i="4"/>
  <c r="I153" i="4" s="1"/>
  <c r="F87" i="5"/>
  <c r="I87" i="5" s="1"/>
  <c r="F162" i="4"/>
  <c r="I162" i="4" s="1"/>
  <c r="G36" i="3"/>
  <c r="J36" i="3" s="1"/>
  <c r="F190" i="4"/>
  <c r="I190" i="4" s="1"/>
  <c r="J37" i="3"/>
  <c r="F159" i="4"/>
  <c r="I159" i="4" s="1"/>
  <c r="F25" i="4"/>
  <c r="I25" i="4" s="1"/>
  <c r="J25" i="3"/>
  <c r="F136" i="5"/>
  <c r="I136" i="5" s="1"/>
  <c r="J145" i="3"/>
  <c r="O7" i="2"/>
  <c r="F17" i="5"/>
  <c r="I17" i="5" s="1"/>
  <c r="F147" i="4"/>
  <c r="I147" i="4" s="1"/>
  <c r="F130" i="4"/>
  <c r="I130" i="4" s="1"/>
  <c r="G65" i="3"/>
  <c r="F65" i="4" s="1"/>
  <c r="F115" i="5"/>
  <c r="I115" i="5" s="1"/>
  <c r="F118" i="5"/>
  <c r="I118" i="5" s="1"/>
  <c r="G22" i="3"/>
  <c r="J22" i="3" s="1"/>
  <c r="F109" i="5"/>
  <c r="I109" i="5" s="1"/>
  <c r="G125" i="3"/>
  <c r="G124" i="3" s="1"/>
  <c r="F124" i="4" s="1"/>
  <c r="F24" i="4"/>
  <c r="I24" i="4" s="1"/>
  <c r="F40" i="5"/>
  <c r="I40" i="5" s="1"/>
  <c r="G116" i="3"/>
  <c r="G115" i="3" s="1"/>
  <c r="F89" i="4"/>
  <c r="I31" i="4"/>
  <c r="I82" i="3"/>
  <c r="H82" i="4" s="1"/>
  <c r="G221" i="4"/>
  <c r="I221" i="4" s="1"/>
  <c r="I126" i="4"/>
  <c r="I79" i="5"/>
  <c r="I139" i="5"/>
  <c r="G89" i="4"/>
  <c r="H107" i="3"/>
  <c r="G107" i="4" s="1"/>
  <c r="F227" i="4"/>
  <c r="I227" i="4" s="1"/>
  <c r="G201" i="3"/>
  <c r="F201" i="4" s="1"/>
  <c r="H214" i="3"/>
  <c r="H213" i="3" s="1"/>
  <c r="H41" i="3"/>
  <c r="G41" i="4" s="1"/>
  <c r="J215" i="3"/>
  <c r="P7" i="2"/>
  <c r="G95" i="4"/>
  <c r="J195" i="3"/>
  <c r="H174" i="3"/>
  <c r="H173" i="3" s="1"/>
  <c r="I94" i="3"/>
  <c r="H94" i="4" s="1"/>
  <c r="H131" i="5"/>
  <c r="H76" i="11" s="1"/>
  <c r="H73" i="11" s="1"/>
  <c r="G82" i="3"/>
  <c r="F82" i="4" s="1"/>
  <c r="H116" i="3"/>
  <c r="G116" i="4" s="1"/>
  <c r="I140" i="3"/>
  <c r="H140" i="4" s="1"/>
  <c r="J89" i="3"/>
  <c r="J169" i="3"/>
  <c r="H140" i="3"/>
  <c r="G140" i="4" s="1"/>
  <c r="I216" i="4"/>
  <c r="J30" i="3"/>
  <c r="H141" i="5"/>
  <c r="H81" i="11" s="1"/>
  <c r="H79" i="12" s="1"/>
  <c r="H76" i="12" s="1"/>
  <c r="I144" i="5"/>
  <c r="I57" i="3"/>
  <c r="I56" i="3" s="1"/>
  <c r="B11" i="8"/>
  <c r="B10" i="8" s="1"/>
  <c r="B9" i="8" s="1"/>
  <c r="B8" i="8" s="1"/>
  <c r="G141" i="5"/>
  <c r="G81" i="11" s="1"/>
  <c r="G78" i="11" s="1"/>
  <c r="G94" i="3"/>
  <c r="H65" i="4"/>
  <c r="I128" i="5"/>
  <c r="F95" i="4"/>
  <c r="G41" i="3"/>
  <c r="G40" i="3" s="1"/>
  <c r="G125" i="4"/>
  <c r="I185" i="3"/>
  <c r="H185" i="4" s="1"/>
  <c r="H202" i="4"/>
  <c r="I202" i="4" s="1"/>
  <c r="J95" i="3"/>
  <c r="F186" i="4"/>
  <c r="I186" i="4" s="1"/>
  <c r="G226" i="3"/>
  <c r="J226" i="3" s="1"/>
  <c r="H108" i="4"/>
  <c r="I21" i="3"/>
  <c r="H21" i="4" s="1"/>
  <c r="G195" i="4"/>
  <c r="I195" i="4" s="1"/>
  <c r="I74" i="3"/>
  <c r="I73" i="3" s="1"/>
  <c r="J83" i="3"/>
  <c r="I207" i="3"/>
  <c r="H207" i="4" s="1"/>
  <c r="H89" i="4"/>
  <c r="I88" i="3"/>
  <c r="J88" i="3" s="1"/>
  <c r="G83" i="4"/>
  <c r="I83" i="4" s="1"/>
  <c r="G74" i="3"/>
  <c r="F74" i="4" s="1"/>
  <c r="G57" i="3"/>
  <c r="G56" i="3" s="1"/>
  <c r="J108" i="3"/>
  <c r="G141" i="4"/>
  <c r="F30" i="4"/>
  <c r="I30" i="4" s="1"/>
  <c r="F108" i="4"/>
  <c r="I124" i="3"/>
  <c r="I123" i="3" s="1"/>
  <c r="F169" i="4"/>
  <c r="I169" i="4" s="1"/>
  <c r="I174" i="3"/>
  <c r="I173" i="3" s="1"/>
  <c r="J175" i="3"/>
  <c r="I26" i="4"/>
  <c r="G214" i="3"/>
  <c r="I187" i="4"/>
  <c r="H21" i="3"/>
  <c r="H20" i="3" s="1"/>
  <c r="J58" i="3"/>
  <c r="F215" i="4"/>
  <c r="I215" i="4" s="1"/>
  <c r="J221" i="3"/>
  <c r="I220" i="3"/>
  <c r="H220" i="4" s="1"/>
  <c r="I76" i="4"/>
  <c r="F67" i="5"/>
  <c r="F46" i="11" s="1"/>
  <c r="F44" i="12" s="1"/>
  <c r="G131" i="5"/>
  <c r="G76" i="11" s="1"/>
  <c r="G73" i="11" s="1"/>
  <c r="F49" i="5"/>
  <c r="I49" i="5" s="1"/>
  <c r="I58" i="4"/>
  <c r="I59" i="4"/>
  <c r="H66" i="5"/>
  <c r="H46" i="11"/>
  <c r="F102" i="5"/>
  <c r="I102" i="5" s="1"/>
  <c r="I103" i="5"/>
  <c r="F132" i="5"/>
  <c r="I132" i="5" s="1"/>
  <c r="I133" i="5"/>
  <c r="I41" i="3"/>
  <c r="F144" i="4"/>
  <c r="I144" i="4" s="1"/>
  <c r="I117" i="4"/>
  <c r="I208" i="4"/>
  <c r="I27" i="4"/>
  <c r="H64" i="12"/>
  <c r="H61" i="12" s="1"/>
  <c r="I66" i="11"/>
  <c r="H63" i="11"/>
  <c r="F36" i="5"/>
  <c r="I36" i="5" s="1"/>
  <c r="I37" i="5"/>
  <c r="F100" i="5"/>
  <c r="I100" i="5" s="1"/>
  <c r="I101" i="5"/>
  <c r="I42" i="4"/>
  <c r="I16" i="5"/>
  <c r="J42" i="3"/>
  <c r="I142" i="5"/>
  <c r="G66" i="5"/>
  <c r="G46" i="11"/>
  <c r="I23" i="4"/>
  <c r="I146" i="5"/>
  <c r="F19" i="5"/>
  <c r="I19" i="5" s="1"/>
  <c r="I20" i="5"/>
  <c r="F75" i="4"/>
  <c r="I75" i="4" s="1"/>
  <c r="J75" i="3"/>
  <c r="F16" i="4"/>
  <c r="I16" i="4" s="1"/>
  <c r="J16" i="3"/>
  <c r="F77" i="4"/>
  <c r="I77" i="4" s="1"/>
  <c r="J77" i="3"/>
  <c r="F45" i="5"/>
  <c r="I45" i="5" s="1"/>
  <c r="I46" i="5"/>
  <c r="G59" i="12"/>
  <c r="G56" i="11"/>
  <c r="G58" i="11"/>
  <c r="F13" i="5"/>
  <c r="I13" i="5" s="1"/>
  <c r="I14" i="5"/>
  <c r="H23" i="11"/>
  <c r="H24" i="12"/>
  <c r="H21" i="12" s="1"/>
  <c r="G24" i="12"/>
  <c r="G21" i="12" s="1"/>
  <c r="G23" i="11"/>
  <c r="F47" i="5"/>
  <c r="I48" i="5"/>
  <c r="G174" i="3"/>
  <c r="I83" i="5"/>
  <c r="J202" i="3"/>
  <c r="G63" i="11"/>
  <c r="G64" i="12"/>
  <c r="G61" i="12" s="1"/>
  <c r="H185" i="3"/>
  <c r="F175" i="4"/>
  <c r="I175" i="4" s="1"/>
  <c r="I15" i="3"/>
  <c r="I14" i="3" s="1"/>
  <c r="I17" i="4"/>
  <c r="I78" i="4"/>
  <c r="J208" i="3"/>
  <c r="F146" i="4"/>
  <c r="I146" i="4" s="1"/>
  <c r="J146" i="3"/>
  <c r="H58" i="11"/>
  <c r="H59" i="12"/>
  <c r="H56" i="11"/>
  <c r="F125" i="4"/>
  <c r="J186" i="3"/>
  <c r="J26" i="3"/>
  <c r="F141" i="5"/>
  <c r="F81" i="11" s="1"/>
  <c r="J117" i="3"/>
  <c r="H39" i="5"/>
  <c r="H31" i="11" s="1"/>
  <c r="H77" i="5"/>
  <c r="G39" i="5"/>
  <c r="G31" i="11" s="1"/>
  <c r="G12" i="5"/>
  <c r="G21" i="11" s="1"/>
  <c r="G141" i="3"/>
  <c r="J141" i="3" s="1"/>
  <c r="I116" i="3"/>
  <c r="H116" i="4" s="1"/>
  <c r="H207" i="3"/>
  <c r="H206" i="3" s="1"/>
  <c r="H12" i="5"/>
  <c r="H21" i="11" s="1"/>
  <c r="H74" i="3"/>
  <c r="G74" i="4" s="1"/>
  <c r="G77" i="5"/>
  <c r="H15" i="3"/>
  <c r="H14" i="3" s="1"/>
  <c r="H57" i="3"/>
  <c r="H56" i="3" s="1"/>
  <c r="G15" i="3"/>
  <c r="F15" i="5"/>
  <c r="G219" i="3"/>
  <c r="F220" i="4"/>
  <c r="H87" i="3"/>
  <c r="G88" i="4"/>
  <c r="H200" i="3"/>
  <c r="G201" i="4"/>
  <c r="I213" i="3"/>
  <c r="H214" i="4"/>
  <c r="G184" i="3"/>
  <c r="F185" i="4"/>
  <c r="H63" i="3"/>
  <c r="G64" i="4"/>
  <c r="H219" i="3"/>
  <c r="G220" i="4"/>
  <c r="G206" i="3"/>
  <c r="F207" i="4"/>
  <c r="I106" i="3"/>
  <c r="H107" i="4"/>
  <c r="I63" i="3"/>
  <c r="H64" i="4"/>
  <c r="G87" i="3"/>
  <c r="F88" i="4"/>
  <c r="I200" i="3"/>
  <c r="H201" i="4"/>
  <c r="H93" i="3"/>
  <c r="G94" i="4"/>
  <c r="H123" i="3"/>
  <c r="G124" i="4"/>
  <c r="H81" i="3"/>
  <c r="G82" i="4"/>
  <c r="G106" i="3"/>
  <c r="F107" i="4"/>
  <c r="K8" i="2"/>
  <c r="J301" i="2"/>
  <c r="J248" i="2"/>
  <c r="K140" i="2"/>
  <c r="J140" i="2" s="1"/>
  <c r="K427" i="2"/>
  <c r="J427" i="2" s="1"/>
  <c r="J9" i="2"/>
  <c r="K127" i="2"/>
  <c r="J127" i="2" s="1"/>
  <c r="J128" i="2"/>
  <c r="F36" i="4" l="1"/>
  <c r="I36" i="4" s="1"/>
  <c r="I65" i="4"/>
  <c r="J125" i="3"/>
  <c r="G35" i="3"/>
  <c r="J35" i="3" s="1"/>
  <c r="F78" i="5"/>
  <c r="F61" i="11" s="1"/>
  <c r="F58" i="11" s="1"/>
  <c r="G123" i="3"/>
  <c r="J123" i="3" s="1"/>
  <c r="J65" i="3"/>
  <c r="G64" i="3"/>
  <c r="J64" i="3" s="1"/>
  <c r="F22" i="4"/>
  <c r="I22" i="4" s="1"/>
  <c r="G21" i="3"/>
  <c r="G20" i="3" s="1"/>
  <c r="F20" i="4" s="1"/>
  <c r="F116" i="4"/>
  <c r="I116" i="4" s="1"/>
  <c r="H115" i="3"/>
  <c r="G115" i="4" s="1"/>
  <c r="I81" i="3"/>
  <c r="H81" i="4" s="1"/>
  <c r="J201" i="3"/>
  <c r="H40" i="3"/>
  <c r="G40" i="4" s="1"/>
  <c r="G214" i="4"/>
  <c r="H74" i="12"/>
  <c r="H69" i="12" s="1"/>
  <c r="I93" i="3"/>
  <c r="H93" i="4" s="1"/>
  <c r="J214" i="3"/>
  <c r="G200" i="3"/>
  <c r="J200" i="3" s="1"/>
  <c r="I89" i="4"/>
  <c r="H106" i="3"/>
  <c r="G106" i="4" s="1"/>
  <c r="J107" i="3"/>
  <c r="G73" i="3"/>
  <c r="F73" i="4" s="1"/>
  <c r="I95" i="4"/>
  <c r="H88" i="4"/>
  <c r="I88" i="4" s="1"/>
  <c r="H124" i="4"/>
  <c r="I124" i="4" s="1"/>
  <c r="I139" i="3"/>
  <c r="H139" i="4" s="1"/>
  <c r="F41" i="4"/>
  <c r="I20" i="3"/>
  <c r="H20" i="4" s="1"/>
  <c r="H74" i="4"/>
  <c r="I74" i="4" s="1"/>
  <c r="J94" i="3"/>
  <c r="I184" i="3"/>
  <c r="H184" i="4" s="1"/>
  <c r="J185" i="3"/>
  <c r="G174" i="4"/>
  <c r="I76" i="11"/>
  <c r="I73" i="11" s="1"/>
  <c r="I68" i="11" s="1"/>
  <c r="H71" i="11"/>
  <c r="J82" i="3"/>
  <c r="F226" i="4"/>
  <c r="I226" i="4" s="1"/>
  <c r="G81" i="3"/>
  <c r="G80" i="3" s="1"/>
  <c r="H139" i="3"/>
  <c r="G139" i="4" s="1"/>
  <c r="H174" i="4"/>
  <c r="H57" i="4"/>
  <c r="G21" i="4"/>
  <c r="F94" i="4"/>
  <c r="I94" i="4" s="1"/>
  <c r="G225" i="3"/>
  <c r="J225" i="3" s="1"/>
  <c r="G93" i="3"/>
  <c r="H78" i="11"/>
  <c r="H68" i="11" s="1"/>
  <c r="H130" i="5"/>
  <c r="I125" i="4"/>
  <c r="H15" i="4"/>
  <c r="J41" i="3"/>
  <c r="G79" i="12"/>
  <c r="G76" i="12" s="1"/>
  <c r="F66" i="5"/>
  <c r="I66" i="5" s="1"/>
  <c r="I67" i="5"/>
  <c r="I108" i="4"/>
  <c r="F57" i="4"/>
  <c r="J174" i="3"/>
  <c r="I87" i="3"/>
  <c r="H87" i="4" s="1"/>
  <c r="I40" i="3"/>
  <c r="H41" i="4"/>
  <c r="F97" i="5"/>
  <c r="F66" i="11" s="1"/>
  <c r="G173" i="3"/>
  <c r="G172" i="3" s="1"/>
  <c r="H184" i="3"/>
  <c r="H183" i="3" s="1"/>
  <c r="F174" i="4"/>
  <c r="G130" i="5"/>
  <c r="I206" i="3"/>
  <c r="H206" i="4" s="1"/>
  <c r="J207" i="3"/>
  <c r="I219" i="3"/>
  <c r="J219" i="3" s="1"/>
  <c r="J220" i="3"/>
  <c r="G57" i="4"/>
  <c r="G207" i="4"/>
  <c r="I207" i="4" s="1"/>
  <c r="J21" i="3"/>
  <c r="J124" i="3"/>
  <c r="G185" i="4"/>
  <c r="I185" i="4" s="1"/>
  <c r="I141" i="5"/>
  <c r="J57" i="3"/>
  <c r="F39" i="5"/>
  <c r="F31" i="11" s="1"/>
  <c r="F29" i="12" s="1"/>
  <c r="I115" i="3"/>
  <c r="H115" i="4" s="1"/>
  <c r="G213" i="3"/>
  <c r="J213" i="3" s="1"/>
  <c r="F41" i="11"/>
  <c r="F214" i="4"/>
  <c r="F43" i="11"/>
  <c r="F38" i="11" s="1"/>
  <c r="G71" i="11"/>
  <c r="G74" i="12"/>
  <c r="G71" i="12" s="1"/>
  <c r="F36" i="11"/>
  <c r="E36" i="11" s="1"/>
  <c r="E33" i="11" s="1"/>
  <c r="F131" i="5"/>
  <c r="F130" i="5" s="1"/>
  <c r="H53" i="11"/>
  <c r="I220" i="4"/>
  <c r="I47" i="5"/>
  <c r="G53" i="11"/>
  <c r="G16" i="11"/>
  <c r="G19" i="12"/>
  <c r="G18" i="11"/>
  <c r="J15" i="3"/>
  <c r="F23" i="5"/>
  <c r="J66" i="11"/>
  <c r="I64" i="12"/>
  <c r="I56" i="11"/>
  <c r="I63" i="11"/>
  <c r="I53" i="11" s="1"/>
  <c r="J56" i="3"/>
  <c r="H29" i="12"/>
  <c r="H26" i="12" s="1"/>
  <c r="H28" i="11"/>
  <c r="I201" i="4"/>
  <c r="H18" i="11"/>
  <c r="H19" i="12"/>
  <c r="I21" i="11"/>
  <c r="H16" i="11"/>
  <c r="H56" i="12"/>
  <c r="H51" i="12" s="1"/>
  <c r="H54" i="12"/>
  <c r="F41" i="12"/>
  <c r="F39" i="12"/>
  <c r="G140" i="3"/>
  <c r="J140" i="3" s="1"/>
  <c r="G68" i="11"/>
  <c r="F79" i="12"/>
  <c r="E81" i="11"/>
  <c r="E78" i="11" s="1"/>
  <c r="F78" i="11"/>
  <c r="G43" i="11"/>
  <c r="G38" i="11" s="1"/>
  <c r="G41" i="11"/>
  <c r="G44" i="12"/>
  <c r="F141" i="4"/>
  <c r="I141" i="4" s="1"/>
  <c r="G14" i="3"/>
  <c r="J14" i="3" s="1"/>
  <c r="G28" i="11"/>
  <c r="G29" i="12"/>
  <c r="G26" i="12" s="1"/>
  <c r="G56" i="12"/>
  <c r="G51" i="12" s="1"/>
  <c r="G54" i="12"/>
  <c r="H43" i="11"/>
  <c r="H38" i="11" s="1"/>
  <c r="H44" i="12"/>
  <c r="H41" i="11"/>
  <c r="I107" i="4"/>
  <c r="F15" i="4"/>
  <c r="I82" i="4"/>
  <c r="J74" i="3"/>
  <c r="J116" i="3"/>
  <c r="E46" i="11"/>
  <c r="G11" i="5"/>
  <c r="F12" i="5"/>
  <c r="I15" i="5"/>
  <c r="H11" i="5"/>
  <c r="H73" i="3"/>
  <c r="G15" i="4"/>
  <c r="H19" i="3"/>
  <c r="G20" i="4"/>
  <c r="I105" i="3"/>
  <c r="H105" i="4" s="1"/>
  <c r="H106" i="4"/>
  <c r="H199" i="3"/>
  <c r="G200" i="4"/>
  <c r="I212" i="3"/>
  <c r="H213" i="4"/>
  <c r="H212" i="3"/>
  <c r="G213" i="4"/>
  <c r="G55" i="3"/>
  <c r="F56" i="4"/>
  <c r="H218" i="3"/>
  <c r="G218" i="4" s="1"/>
  <c r="G219" i="4"/>
  <c r="H55" i="3"/>
  <c r="G56" i="4"/>
  <c r="I13" i="3"/>
  <c r="H14" i="4"/>
  <c r="H122" i="3"/>
  <c r="G123" i="4"/>
  <c r="I62" i="3"/>
  <c r="H62" i="4" s="1"/>
  <c r="H63" i="4"/>
  <c r="G183" i="3"/>
  <c r="F184" i="4"/>
  <c r="I122" i="3"/>
  <c r="H123" i="4"/>
  <c r="G86" i="3"/>
  <c r="F87" i="4"/>
  <c r="H80" i="3"/>
  <c r="G81" i="4"/>
  <c r="G205" i="3"/>
  <c r="F206" i="4"/>
  <c r="G218" i="3"/>
  <c r="F219" i="4"/>
  <c r="G105" i="3"/>
  <c r="F106" i="4"/>
  <c r="H92" i="3"/>
  <c r="G92" i="4" s="1"/>
  <c r="G93" i="4"/>
  <c r="H172" i="3"/>
  <c r="G172" i="4" s="1"/>
  <c r="G173" i="4"/>
  <c r="I55" i="3"/>
  <c r="H56" i="4"/>
  <c r="H62" i="3"/>
  <c r="G62" i="4" s="1"/>
  <c r="G63" i="4"/>
  <c r="I72" i="3"/>
  <c r="H73" i="4"/>
  <c r="H13" i="3"/>
  <c r="G14" i="4"/>
  <c r="G114" i="3"/>
  <c r="F115" i="4"/>
  <c r="H205" i="3"/>
  <c r="G205" i="4" s="1"/>
  <c r="G206" i="4"/>
  <c r="I172" i="3"/>
  <c r="H172" i="4" s="1"/>
  <c r="H173" i="4"/>
  <c r="I199" i="3"/>
  <c r="H200" i="4"/>
  <c r="H86" i="3"/>
  <c r="G86" i="4" s="1"/>
  <c r="G87" i="4"/>
  <c r="G39" i="3"/>
  <c r="F40" i="4"/>
  <c r="K7" i="2"/>
  <c r="J7" i="2" s="1"/>
  <c r="J8" i="2"/>
  <c r="F35" i="4" l="1"/>
  <c r="I35" i="4" s="1"/>
  <c r="G34" i="3"/>
  <c r="J34" i="3" s="1"/>
  <c r="F56" i="11"/>
  <c r="E61" i="11"/>
  <c r="E58" i="11" s="1"/>
  <c r="I78" i="5"/>
  <c r="F59" i="12"/>
  <c r="E59" i="12" s="1"/>
  <c r="F21" i="4"/>
  <c r="I21" i="4" s="1"/>
  <c r="F64" i="4"/>
  <c r="I64" i="4" s="1"/>
  <c r="G122" i="3"/>
  <c r="J122" i="3" s="1"/>
  <c r="G63" i="3"/>
  <c r="G62" i="3" s="1"/>
  <c r="F62" i="4" s="1"/>
  <c r="I62" i="4" s="1"/>
  <c r="F123" i="4"/>
  <c r="I123" i="4" s="1"/>
  <c r="G72" i="3"/>
  <c r="F72" i="4" s="1"/>
  <c r="I214" i="4"/>
  <c r="J73" i="3"/>
  <c r="H114" i="3"/>
  <c r="G114" i="4" s="1"/>
  <c r="H71" i="12"/>
  <c r="H66" i="12" s="1"/>
  <c r="H39" i="3"/>
  <c r="G39" i="4" s="1"/>
  <c r="F77" i="5"/>
  <c r="I77" i="5" s="1"/>
  <c r="I80" i="3"/>
  <c r="J80" i="3" s="1"/>
  <c r="I19" i="3"/>
  <c r="H19" i="4" s="1"/>
  <c r="J106" i="3"/>
  <c r="J40" i="3"/>
  <c r="I92" i="3"/>
  <c r="H92" i="4" s="1"/>
  <c r="J93" i="3"/>
  <c r="G199" i="3"/>
  <c r="F199" i="4" s="1"/>
  <c r="F200" i="4"/>
  <c r="I200" i="4" s="1"/>
  <c r="G224" i="3"/>
  <c r="J224" i="3" s="1"/>
  <c r="F225" i="4"/>
  <c r="I225" i="4" s="1"/>
  <c r="H105" i="3"/>
  <c r="G105" i="4" s="1"/>
  <c r="I41" i="4"/>
  <c r="I138" i="3"/>
  <c r="H138" i="4" s="1"/>
  <c r="I39" i="3"/>
  <c r="H39" i="4" s="1"/>
  <c r="J20" i="3"/>
  <c r="H40" i="4"/>
  <c r="I40" i="4" s="1"/>
  <c r="G92" i="3"/>
  <c r="G79" i="3" s="1"/>
  <c r="F93" i="4"/>
  <c r="I93" i="4" s="1"/>
  <c r="I183" i="3"/>
  <c r="H183" i="4" s="1"/>
  <c r="H219" i="4"/>
  <c r="I219" i="4" s="1"/>
  <c r="I74" i="12"/>
  <c r="I69" i="12" s="1"/>
  <c r="I71" i="11"/>
  <c r="J76" i="11"/>
  <c r="J74" i="12" s="1"/>
  <c r="J81" i="3"/>
  <c r="F81" i="4"/>
  <c r="I81" i="4" s="1"/>
  <c r="H138" i="3"/>
  <c r="G138" i="4" s="1"/>
  <c r="I174" i="4"/>
  <c r="I218" i="3"/>
  <c r="H218" i="4" s="1"/>
  <c r="F63" i="11"/>
  <c r="F53" i="11" s="1"/>
  <c r="I97" i="5"/>
  <c r="I130" i="5"/>
  <c r="F64" i="12"/>
  <c r="F61" i="12" s="1"/>
  <c r="G66" i="12"/>
  <c r="F76" i="11"/>
  <c r="F73" i="11" s="1"/>
  <c r="F68" i="11" s="1"/>
  <c r="I57" i="4"/>
  <c r="F173" i="4"/>
  <c r="I173" i="4" s="1"/>
  <c r="I86" i="3"/>
  <c r="H86" i="4" s="1"/>
  <c r="J87" i="3"/>
  <c r="G19" i="3"/>
  <c r="F19" i="4" s="1"/>
  <c r="J115" i="3"/>
  <c r="J173" i="3"/>
  <c r="G184" i="4"/>
  <c r="I184" i="4" s="1"/>
  <c r="J184" i="3"/>
  <c r="G13" i="3"/>
  <c r="J13" i="3" s="1"/>
  <c r="J206" i="3"/>
  <c r="I205" i="3"/>
  <c r="H205" i="4" s="1"/>
  <c r="G139" i="3"/>
  <c r="J139" i="3" s="1"/>
  <c r="F140" i="4"/>
  <c r="I140" i="4" s="1"/>
  <c r="F28" i="11"/>
  <c r="E31" i="11"/>
  <c r="E28" i="11" s="1"/>
  <c r="I114" i="3"/>
  <c r="H114" i="4" s="1"/>
  <c r="I39" i="5"/>
  <c r="H72" i="3"/>
  <c r="G212" i="3"/>
  <c r="J212" i="3" s="1"/>
  <c r="I106" i="4"/>
  <c r="F213" i="4"/>
  <c r="I213" i="4" s="1"/>
  <c r="H13" i="11"/>
  <c r="H8" i="11" s="1"/>
  <c r="I15" i="4"/>
  <c r="I131" i="5"/>
  <c r="G69" i="12"/>
  <c r="G11" i="11"/>
  <c r="F34" i="12"/>
  <c r="E34" i="12" s="1"/>
  <c r="F33" i="11"/>
  <c r="H11" i="11"/>
  <c r="G73" i="4"/>
  <c r="I73" i="4" s="1"/>
  <c r="F105" i="4"/>
  <c r="E79" i="12"/>
  <c r="F76" i="12"/>
  <c r="E76" i="12" s="1"/>
  <c r="I18" i="11"/>
  <c r="I13" i="11" s="1"/>
  <c r="I8" i="11" s="1"/>
  <c r="I19" i="12"/>
  <c r="J21" i="11"/>
  <c r="I16" i="11"/>
  <c r="H41" i="12"/>
  <c r="H36" i="12" s="1"/>
  <c r="H39" i="12"/>
  <c r="I23" i="5"/>
  <c r="F26" i="11"/>
  <c r="G14" i="12"/>
  <c r="G16" i="12"/>
  <c r="G11" i="12" s="1"/>
  <c r="I56" i="4"/>
  <c r="F86" i="4"/>
  <c r="F172" i="4"/>
  <c r="I172" i="4" s="1"/>
  <c r="J172" i="3"/>
  <c r="I12" i="5"/>
  <c r="F21" i="11"/>
  <c r="J56" i="11"/>
  <c r="J64" i="12"/>
  <c r="J63" i="11"/>
  <c r="J53" i="11" s="1"/>
  <c r="K66" i="11"/>
  <c r="G13" i="11"/>
  <c r="G8" i="11" s="1"/>
  <c r="E29" i="12"/>
  <c r="F26" i="12"/>
  <c r="E26" i="12" s="1"/>
  <c r="G41" i="12"/>
  <c r="G36" i="12" s="1"/>
  <c r="G39" i="12"/>
  <c r="I61" i="12"/>
  <c r="I51" i="12" s="1"/>
  <c r="I54" i="12"/>
  <c r="J55" i="3"/>
  <c r="I115" i="4"/>
  <c r="I87" i="4"/>
  <c r="F14" i="4"/>
  <c r="I14" i="4" s="1"/>
  <c r="I20" i="4"/>
  <c r="F114" i="4"/>
  <c r="F205" i="4"/>
  <c r="F36" i="12"/>
  <c r="F218" i="4"/>
  <c r="F39" i="4"/>
  <c r="E41" i="11"/>
  <c r="E43" i="11"/>
  <c r="E38" i="11" s="1"/>
  <c r="H16" i="12"/>
  <c r="H11" i="12" s="1"/>
  <c r="H14" i="12"/>
  <c r="I206" i="4"/>
  <c r="E44" i="12"/>
  <c r="F11" i="5"/>
  <c r="I71" i="3"/>
  <c r="H72" i="4"/>
  <c r="G122" i="4"/>
  <c r="H182" i="3"/>
  <c r="G183" i="4"/>
  <c r="G54" i="3"/>
  <c r="F55" i="4"/>
  <c r="H12" i="3"/>
  <c r="G10" i="5"/>
  <c r="G9" i="5" s="1"/>
  <c r="G13" i="4"/>
  <c r="G199" i="4"/>
  <c r="H198" i="3"/>
  <c r="G198" i="4" s="1"/>
  <c r="G182" i="3"/>
  <c r="F183" i="4"/>
  <c r="F80" i="4"/>
  <c r="G212" i="4"/>
  <c r="H211" i="3"/>
  <c r="G211" i="4" s="1"/>
  <c r="G80" i="4"/>
  <c r="I54" i="3"/>
  <c r="H55" i="4"/>
  <c r="H199" i="4"/>
  <c r="I12" i="3"/>
  <c r="H10" i="5"/>
  <c r="H9" i="5" s="1"/>
  <c r="H13" i="4"/>
  <c r="H18" i="3"/>
  <c r="G19" i="4"/>
  <c r="H122" i="4"/>
  <c r="H54" i="3"/>
  <c r="G55" i="4"/>
  <c r="H212" i="4"/>
  <c r="F34" i="4" l="1"/>
  <c r="I34" i="4" s="1"/>
  <c r="G33" i="3"/>
  <c r="J33" i="3" s="1"/>
  <c r="J62" i="3"/>
  <c r="F56" i="12"/>
  <c r="E56" i="12" s="1"/>
  <c r="F63" i="4"/>
  <c r="I63" i="4" s="1"/>
  <c r="J63" i="3"/>
  <c r="F122" i="4"/>
  <c r="I122" i="4" s="1"/>
  <c r="J72" i="3"/>
  <c r="G71" i="3"/>
  <c r="F71" i="4" s="1"/>
  <c r="H79" i="3"/>
  <c r="G79" i="4" s="1"/>
  <c r="I105" i="4"/>
  <c r="H80" i="4"/>
  <c r="I80" i="4" s="1"/>
  <c r="I18" i="3"/>
  <c r="H18" i="4" s="1"/>
  <c r="J218" i="3"/>
  <c r="I211" i="3"/>
  <c r="H211" i="4" s="1"/>
  <c r="J105" i="3"/>
  <c r="J199" i="3"/>
  <c r="G198" i="3"/>
  <c r="F198" i="4" s="1"/>
  <c r="J73" i="11"/>
  <c r="J68" i="11" s="1"/>
  <c r="J71" i="11"/>
  <c r="G12" i="3"/>
  <c r="J12" i="3" s="1"/>
  <c r="J86" i="3"/>
  <c r="F13" i="4"/>
  <c r="I13" i="4" s="1"/>
  <c r="F224" i="4"/>
  <c r="I224" i="4" s="1"/>
  <c r="I218" i="4"/>
  <c r="I39" i="4"/>
  <c r="K76" i="11"/>
  <c r="K73" i="11" s="1"/>
  <c r="K68" i="11" s="1"/>
  <c r="J114" i="3"/>
  <c r="J39" i="3"/>
  <c r="I71" i="12"/>
  <c r="I66" i="12" s="1"/>
  <c r="F92" i="4"/>
  <c r="I92" i="4" s="1"/>
  <c r="J92" i="3"/>
  <c r="I198" i="3"/>
  <c r="H198" i="4" s="1"/>
  <c r="I182" i="3"/>
  <c r="J182" i="3" s="1"/>
  <c r="J183" i="3"/>
  <c r="I11" i="11"/>
  <c r="J205" i="3"/>
  <c r="F33" i="4"/>
  <c r="I33" i="4" s="1"/>
  <c r="H113" i="3"/>
  <c r="G113" i="4" s="1"/>
  <c r="J19" i="3"/>
  <c r="H71" i="3"/>
  <c r="G71" i="4" s="1"/>
  <c r="G72" i="4"/>
  <c r="I72" i="4" s="1"/>
  <c r="G18" i="3"/>
  <c r="F54" i="12"/>
  <c r="F74" i="12"/>
  <c r="F71" i="12" s="1"/>
  <c r="F71" i="11"/>
  <c r="I205" i="4"/>
  <c r="I113" i="3"/>
  <c r="H113" i="4" s="1"/>
  <c r="I79" i="3"/>
  <c r="H79" i="4" s="1"/>
  <c r="I86" i="4"/>
  <c r="F212" i="4"/>
  <c r="I212" i="4" s="1"/>
  <c r="G138" i="3"/>
  <c r="J138" i="3" s="1"/>
  <c r="F139" i="4"/>
  <c r="I139" i="4" s="1"/>
  <c r="J54" i="3"/>
  <c r="I19" i="4"/>
  <c r="G211" i="3"/>
  <c r="E36" i="12"/>
  <c r="E41" i="12"/>
  <c r="H9" i="12"/>
  <c r="G9" i="12"/>
  <c r="F31" i="12"/>
  <c r="E31" i="12" s="1"/>
  <c r="I183" i="4"/>
  <c r="J54" i="12"/>
  <c r="J61" i="12"/>
  <c r="J51" i="12" s="1"/>
  <c r="F24" i="12"/>
  <c r="F23" i="11"/>
  <c r="E26" i="11"/>
  <c r="E23" i="11" s="1"/>
  <c r="J18" i="11"/>
  <c r="J13" i="11" s="1"/>
  <c r="J19" i="12"/>
  <c r="J16" i="11"/>
  <c r="K21" i="11"/>
  <c r="E66" i="11"/>
  <c r="K64" i="12"/>
  <c r="E64" i="12" s="1"/>
  <c r="K63" i="11"/>
  <c r="K53" i="11" s="1"/>
  <c r="K56" i="11"/>
  <c r="J69" i="12"/>
  <c r="J71" i="12"/>
  <c r="J66" i="12" s="1"/>
  <c r="I114" i="4"/>
  <c r="G6" i="12"/>
  <c r="E39" i="12"/>
  <c r="I199" i="4"/>
  <c r="I55" i="4"/>
  <c r="F79" i="4"/>
  <c r="F19" i="12"/>
  <c r="F18" i="11"/>
  <c r="F16" i="11"/>
  <c r="H6" i="12"/>
  <c r="I16" i="12"/>
  <c r="I11" i="12" s="1"/>
  <c r="I14" i="12"/>
  <c r="I9" i="12" s="1"/>
  <c r="F10" i="5"/>
  <c r="I11" i="5"/>
  <c r="I61" i="3"/>
  <c r="H61" i="4" s="1"/>
  <c r="H71" i="4"/>
  <c r="H12" i="4"/>
  <c r="H53" i="3"/>
  <c r="G53" i="4" s="1"/>
  <c r="G54" i="4"/>
  <c r="G181" i="3"/>
  <c r="F182" i="4"/>
  <c r="G12" i="4"/>
  <c r="H181" i="3"/>
  <c r="G181" i="4" s="1"/>
  <c r="G182" i="4"/>
  <c r="G53" i="3"/>
  <c r="F54" i="4"/>
  <c r="I53" i="3"/>
  <c r="H53" i="4" s="1"/>
  <c r="H54" i="4"/>
  <c r="H11" i="3"/>
  <c r="G18" i="4"/>
  <c r="F51" i="12" l="1"/>
  <c r="K74" i="12"/>
  <c r="E74" i="12" s="1"/>
  <c r="G61" i="3"/>
  <c r="F61" i="4" s="1"/>
  <c r="I11" i="3"/>
  <c r="H11" i="4" s="1"/>
  <c r="J18" i="3"/>
  <c r="F12" i="4"/>
  <c r="I12" i="4" s="1"/>
  <c r="J211" i="3"/>
  <c r="I198" i="4"/>
  <c r="E76" i="11"/>
  <c r="E73" i="11" s="1"/>
  <c r="E68" i="11" s="1"/>
  <c r="K71" i="11"/>
  <c r="J8" i="11"/>
  <c r="J11" i="11"/>
  <c r="I6" i="12"/>
  <c r="J198" i="3"/>
  <c r="I181" i="3"/>
  <c r="H181" i="4" s="1"/>
  <c r="H182" i="4"/>
  <c r="I182" i="4" s="1"/>
  <c r="H61" i="3"/>
  <c r="G61" i="4" s="1"/>
  <c r="F18" i="4"/>
  <c r="I18" i="4" s="1"/>
  <c r="J71" i="3"/>
  <c r="G11" i="3"/>
  <c r="F11" i="4" s="1"/>
  <c r="F11" i="11"/>
  <c r="F69" i="12"/>
  <c r="I79" i="4"/>
  <c r="J79" i="3"/>
  <c r="G113" i="3"/>
  <c r="J113" i="3" s="1"/>
  <c r="F138" i="4"/>
  <c r="I138" i="4" s="1"/>
  <c r="F211" i="4"/>
  <c r="I211" i="4" s="1"/>
  <c r="I54" i="4"/>
  <c r="F13" i="11"/>
  <c r="F8" i="11" s="1"/>
  <c r="E24" i="12"/>
  <c r="F21" i="12"/>
  <c r="E21" i="12" s="1"/>
  <c r="E21" i="11"/>
  <c r="K19" i="12"/>
  <c r="E19" i="12" s="1"/>
  <c r="K18" i="11"/>
  <c r="K13" i="11" s="1"/>
  <c r="K8" i="11" s="1"/>
  <c r="K16" i="11"/>
  <c r="F181" i="4"/>
  <c r="F66" i="12"/>
  <c r="E63" i="11"/>
  <c r="E53" i="11" s="1"/>
  <c r="E56" i="11"/>
  <c r="K54" i="12"/>
  <c r="E54" i="12" s="1"/>
  <c r="K61" i="12"/>
  <c r="I71" i="4"/>
  <c r="J16" i="12"/>
  <c r="J11" i="12" s="1"/>
  <c r="J6" i="12" s="1"/>
  <c r="J14" i="12"/>
  <c r="J9" i="12" s="1"/>
  <c r="F53" i="4"/>
  <c r="I53" i="4" s="1"/>
  <c r="J53" i="3"/>
  <c r="F16" i="12"/>
  <c r="F14" i="12"/>
  <c r="F9" i="5"/>
  <c r="I9" i="5" s="1"/>
  <c r="I10" i="5"/>
  <c r="G11" i="4"/>
  <c r="K69" i="12" l="1"/>
  <c r="E69" i="12" s="1"/>
  <c r="K71" i="12"/>
  <c r="K66" i="12" s="1"/>
  <c r="E66" i="12" s="1"/>
  <c r="J181" i="3"/>
  <c r="E71" i="11"/>
  <c r="K11" i="11"/>
  <c r="I10" i="3"/>
  <c r="I181" i="4"/>
  <c r="H10" i="3"/>
  <c r="I61" i="4"/>
  <c r="J61" i="3"/>
  <c r="J11" i="3"/>
  <c r="F113" i="4"/>
  <c r="I113" i="4" s="1"/>
  <c r="G10" i="3"/>
  <c r="I11" i="4"/>
  <c r="F11" i="12"/>
  <c r="E16" i="11"/>
  <c r="E18" i="11"/>
  <c r="E13" i="11" s="1"/>
  <c r="E8" i="11" s="1"/>
  <c r="F9" i="12"/>
  <c r="K51" i="12"/>
  <c r="E51" i="12" s="1"/>
  <c r="E61" i="12"/>
  <c r="K16" i="12"/>
  <c r="K11" i="12" s="1"/>
  <c r="K14" i="12"/>
  <c r="E14" i="12" s="1"/>
  <c r="F29" i="6" l="1"/>
  <c r="F28" i="6" s="1"/>
  <c r="F27" i="6" s="1"/>
  <c r="F26" i="6" s="1"/>
  <c r="F21" i="6" s="1"/>
  <c r="F9" i="6" s="1"/>
  <c r="E71" i="12"/>
  <c r="E29" i="6"/>
  <c r="E28" i="6" s="1"/>
  <c r="E27" i="6" s="1"/>
  <c r="E26" i="6" s="1"/>
  <c r="E21" i="6" s="1"/>
  <c r="E9" i="6" s="1"/>
  <c r="E11" i="11"/>
  <c r="H10" i="4"/>
  <c r="I236" i="3"/>
  <c r="H153" i="5" s="1"/>
  <c r="H236" i="3"/>
  <c r="G236" i="4" s="1"/>
  <c r="G10" i="4"/>
  <c r="J10" i="3"/>
  <c r="G236" i="3"/>
  <c r="F10" i="4"/>
  <c r="K9" i="12"/>
  <c r="E9" i="12" s="1"/>
  <c r="E11" i="12"/>
  <c r="F6" i="12"/>
  <c r="K6" i="12"/>
  <c r="E16" i="12"/>
  <c r="H236" i="4" l="1"/>
  <c r="J236" i="3"/>
  <c r="G153" i="5"/>
  <c r="I10" i="4"/>
  <c r="F236" i="4"/>
  <c r="F153" i="5"/>
  <c r="E6" i="12"/>
  <c r="I236" i="4" l="1"/>
  <c r="I153" i="5"/>
</calcChain>
</file>

<file path=xl/sharedStrings.xml><?xml version="1.0" encoding="utf-8"?>
<sst xmlns="http://schemas.openxmlformats.org/spreadsheetml/2006/main" count="6352" uniqueCount="853">
  <si>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</si>
  <si>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</si>
  <si>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</si>
  <si>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</si>
  <si>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</si>
  <si>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</si>
  <si>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</si>
  <si>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</si>
  <si>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</si>
  <si>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</si>
  <si>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</si>
  <si>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</si>
  <si>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</si>
  <si>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</si>
  <si>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</si>
  <si>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</si>
  <si>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</si>
  <si>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</si>
  <si>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</si>
  <si>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</si>
  <si>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</si>
  <si>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</si>
  <si>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</si>
  <si>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</si>
  <si>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</si>
  <si>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</si>
  <si>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</si>
  <si>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</si>
  <si>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</si>
  <si>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</si>
  <si>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</si>
  <si>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</si>
  <si>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</si>
  <si>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</si>
  <si>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</si>
  <si>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</si>
  <si>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</si>
  <si>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</si>
  <si>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</si>
  <si>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</si>
  <si>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</si>
  <si>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</si>
  <si>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</si>
  <si>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</si>
  <si>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</si>
  <si>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</si>
  <si>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</si>
  <si>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</si>
  <si>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</si>
  <si>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</si>
  <si>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</si>
  <si>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</si>
  <si>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</si>
  <si>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</si>
  <si>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</si>
  <si>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</si>
  <si>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</si>
  <si>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</si>
  <si>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</si>
  <si>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</si>
  <si>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</si>
  <si>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</si>
  <si>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</si>
  <si>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</si>
  <si>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</si>
  <si>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</si>
  <si>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</si>
  <si>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</si>
  <si>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</si>
  <si>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</si>
  <si>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</si>
  <si>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</si>
  <si>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</si>
  <si>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</si>
  <si>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</si>
  <si>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</si>
  <si>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</si>
  <si>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</si>
  <si>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</si>
  <si>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</si>
  <si>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</si>
  <si>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</si>
  <si>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</si>
  <si>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</si>
  <si>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</si>
  <si>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</si>
  <si>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</si>
  <si>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</si>
  <si>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</si>
  <si>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</si>
  <si>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</si>
  <si>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</si>
  <si>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</si>
  <si>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</si>
  <si>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</si>
  <si>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</si>
  <si>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</si>
  <si>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</si>
  <si>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</si>
  <si>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</si>
  <si>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</si>
  <si>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</si>
  <si>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</si>
  <si>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</si>
  <si>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</si>
  <si>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</si>
  <si>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</si>
  <si>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</si>
  <si>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</si>
  <si>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</si>
  <si>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</si>
  <si>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</si>
  <si>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</si>
  <si>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</si>
  <si>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</si>
  <si>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</si>
  <si>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</si>
  <si>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</si>
  <si>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</si>
  <si>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</si>
  <si>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</si>
  <si>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</si>
  <si>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</si>
  <si>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</si>
  <si>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</si>
  <si>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</si>
  <si>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</si>
  <si>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</si>
  <si>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</si>
  <si>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</si>
  <si>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</si>
  <si>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</si>
  <si>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</si>
  <si>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</si>
  <si>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</si>
  <si>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</si>
  <si>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</si>
  <si>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</si>
  <si>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</si>
  <si>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</si>
  <si>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</si>
  <si>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</si>
  <si>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</si>
  <si>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</si>
  <si>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</si>
  <si>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</si>
  <si>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</si>
  <si>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</si>
  <si>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</si>
  <si>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</si>
  <si>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</si>
  <si>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</si>
  <si>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</si>
  <si>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</si>
  <si>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</si>
  <si>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</si>
  <si>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</si>
  <si>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</si>
  <si>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</si>
  <si>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</si>
  <si>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</si>
  <si>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</si>
  <si>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</si>
  <si>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</si>
  <si>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</si>
  <si>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</si>
  <si>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</si>
  <si>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</si>
  <si>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</si>
  <si>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</si>
  <si>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</si>
  <si>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</si>
  <si>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</si>
  <si>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</si>
  <si>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</si>
  <si>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</si>
  <si>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</si>
  <si>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</si>
  <si>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</si>
  <si>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</si>
  <si>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</si>
  <si>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</si>
  <si>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</si>
  <si>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</si>
  <si>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</si>
  <si>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</si>
  <si>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</si>
  <si>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</si>
  <si>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</si>
  <si>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</si>
  <si>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</si>
  <si>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</si>
  <si>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</si>
  <si>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</si>
  <si>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</si>
  <si>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</si>
  <si>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</si>
  <si>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</si>
  <si>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</si>
  <si>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</si>
  <si>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</si>
  <si>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</si>
  <si>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</si>
  <si>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</si>
  <si>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</si>
  <si>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</si>
  <si>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</si>
  <si>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</si>
  <si>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</si>
  <si>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</si>
  <si>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</si>
  <si>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</si>
  <si>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</si>
  <si>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</si>
  <si>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</si>
  <si>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</si>
  <si>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</si>
  <si>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</si>
  <si>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</si>
  <si>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</si>
  <si>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</si>
  <si>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</si>
  <si>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</si>
  <si>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</si>
  <si>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</si>
  <si>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</si>
  <si>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</si>
  <si>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</si>
  <si>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</si>
  <si>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</si>
  <si>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</si>
  <si>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</si>
  <si>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</si>
  <si>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</si>
  <si>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</si>
  <si>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</si>
  <si>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</si>
  <si>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</si>
  <si>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</si>
  <si>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</si>
  <si>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</si>
  <si>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</si>
  <si>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</si>
  <si>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</si>
  <si>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</si>
  <si>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</si>
  <si>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</si>
  <si>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</si>
  <si>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</si>
  <si>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</si>
  <si>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</si>
  <si>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</si>
  <si>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</si>
  <si>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</si>
  <si>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</si>
  <si>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</si>
  <si>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</si>
  <si>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</si>
  <si>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</si>
  <si>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</si>
  <si>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</si>
  <si>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</si>
  <si>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</si>
  <si>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</si>
  <si>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</si>
  <si>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</si>
  <si>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</si>
  <si>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</si>
  <si>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</si>
  <si>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</si>
  <si>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</si>
  <si>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</si>
  <si>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</si>
  <si>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</si>
  <si>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</si>
  <si>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</si>
  <si>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</si>
  <si>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</si>
  <si>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</si>
  <si>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</si>
  <si>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</si>
  <si>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</si>
  <si>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</si>
  <si>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</si>
  <si>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</si>
  <si>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</si>
  <si>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</si>
  <si>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</si>
  <si>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</si>
  <si>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</si>
  <si>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</si>
  <si>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</si>
  <si>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</si>
  <si>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</si>
  <si>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</si>
  <si>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</si>
  <si>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</si>
  <si>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</si>
  <si>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</si>
  <si>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</si>
  <si>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</si>
  <si>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</si>
  <si>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</si>
  <si>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</si>
  <si>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</si>
  <si>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</si>
  <si>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</si>
  <si>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</si>
  <si>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</si>
  <si>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</si>
  <si>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</si>
  <si>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</si>
  <si>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</si>
  <si>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</si>
  <si>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</si>
  <si>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</si>
  <si>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</si>
  <si>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</si>
  <si>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</si>
  <si>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</si>
  <si>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</si>
  <si>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</si>
  <si>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</si>
  <si>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</si>
  <si>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</si>
  <si>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</si>
  <si>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</si>
  <si>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</si>
  <si>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</si>
  <si>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</si>
  <si>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</si>
  <si>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</si>
  <si>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</si>
  <si>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</si>
  <si>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</si>
  <si>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</si>
  <si>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</si>
  <si>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</si>
  <si>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</si>
  <si>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</si>
  <si>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</si>
  <si>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</si>
  <si>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</si>
  <si>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</si>
  <si>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</si>
  <si>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</si>
  <si>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</si>
  <si>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</si>
  <si>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</si>
  <si>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</si>
  <si>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</si>
  <si>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</si>
  <si>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</si>
  <si>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</si>
  <si>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</si>
  <si>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</si>
  <si>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</si>
  <si>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</si>
  <si>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</si>
  <si>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</si>
  <si>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</si>
  <si>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</si>
  <si>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</si>
  <si>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</si>
  <si>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</si>
  <si>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</si>
  <si>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</si>
  <si>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</si>
  <si>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</si>
  <si>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</si>
  <si>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</si>
  <si>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2024 год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</si>
  <si>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</si>
  <si>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</si>
  <si>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</si>
  <si>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</si>
  <si>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</si>
  <si>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</si>
  <si>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</si>
  <si>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</si>
  <si>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</si>
  <si>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</si>
  <si>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</si>
  <si>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</si>
  <si>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</si>
  <si>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</si>
  <si>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</si>
  <si>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</si>
  <si>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Межбюджетные трансферты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</si>
  <si>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</si>
  <si>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</si>
  <si>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</si>
  <si>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</si>
  <si>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</si>
  <si>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</si>
  <si>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</si>
  <si>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</si>
  <si>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</si>
  <si>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</si>
  <si>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</si>
  <si>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</si>
  <si>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</si>
  <si>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</si>
  <si>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</si>
  <si>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</si>
  <si>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</si>
  <si>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</si>
  <si>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</si>
  <si>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</si>
  <si>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</si>
  <si>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</si>
  <si>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</si>
  <si>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</si>
  <si>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</si>
  <si>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</si>
  <si>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</si>
  <si>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</si>
  <si>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</si>
  <si>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</si>
  <si>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</si>
  <si>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</si>
  <si>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</si>
  <si>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</si>
  <si>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</si>
  <si>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</si>
  <si>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</si>
  <si>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</si>
  <si>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</si>
  <si>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</si>
  <si>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</si>
  <si>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</si>
  <si>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</si>
  <si>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Капитальные вложения в объекты государственной (муниципальной) собственности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</si>
  <si>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</si>
  <si>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</si>
  <si>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</si>
  <si>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</si>
  <si>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</si>
  <si>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</si>
  <si>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</si>
  <si>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</si>
  <si>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</si>
  <si>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</si>
  <si>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</si>
  <si>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</si>
  <si>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</si>
  <si>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</si>
  <si>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</si>
  <si>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</si>
  <si>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</si>
  <si>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</si>
  <si>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</si>
  <si>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</si>
  <si>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</si>
  <si>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</si>
  <si>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</si>
  <si>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</si>
  <si>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</si>
  <si>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_____________ поселения Хохольского муниципального района"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</si>
  <si>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</si>
  <si>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</si>
  <si>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</si>
  <si>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</si>
  <si>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</si>
  <si>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</si>
  <si>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</si>
  <si>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</si>
  <si>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</si>
  <si>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</si>
  <si>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</si>
  <si>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</si>
  <si>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</si>
  <si>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</si>
  <si>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</si>
  <si>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</si>
  <si>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</si>
  <si>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</si>
  <si>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</si>
  <si>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</si>
  <si>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</si>
  <si>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</si>
  <si>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</si>
  <si>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</si>
  <si>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Предоставление субсидий бюджетным, автономным учреждениям и иным некоммерческим организациям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</si>
  <si>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</si>
  <si>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</si>
  <si>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</si>
  <si>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</si>
  <si>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Функциональная структура расходов бюджета ________________ сельского поселения  
на 2024 год и плановый период 2024 и 2025 годов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</si>
  <si>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</si>
  <si>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</si>
  <si>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</si>
  <si>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</si>
  <si>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</si>
  <si>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</si>
  <si>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</si>
  <si>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</si>
  <si>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</si>
  <si>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</si>
  <si>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</si>
  <si>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</si>
  <si>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</si>
  <si>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</si>
  <si>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</si>
  <si>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</si>
  <si>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</si>
  <si>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</si>
  <si>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</si>
  <si>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</si>
  <si>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</si>
  <si>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</si>
  <si>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</si>
  <si>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</si>
  <si>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</si>
  <si>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</si>
  <si>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</si>
  <si>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</si>
  <si>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</si>
  <si>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</si>
  <si>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</si>
  <si>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</si>
  <si>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</si>
  <si>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</si>
  <si>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</si>
  <si>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</si>
  <si>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</si>
  <si>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</si>
  <si>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</si>
  <si>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</si>
  <si>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</si>
  <si>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</si>
  <si>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</si>
  <si>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</si>
  <si>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</si>
  <si>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</si>
  <si>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</si>
  <si>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</si>
  <si>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</si>
  <si>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</si>
  <si>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</si>
  <si>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</si>
  <si>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</si>
  <si>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</si>
  <si>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</si>
  <si>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</si>
  <si>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</si>
  <si>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</si>
  <si>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</si>
  <si>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</si>
  <si>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</si>
  <si>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</si>
  <si>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</si>
  <si>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</si>
  <si>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</si>
  <si>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</si>
  <si>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</si>
  <si>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</si>
  <si>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</si>
  <si>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</si>
  <si>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</si>
  <si>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</si>
  <si>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</si>
  <si>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</si>
  <si>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</si>
  <si>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</si>
  <si>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</si>
  <si>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</si>
  <si>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</si>
  <si>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</si>
  <si>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</si>
  <si>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</si>
  <si>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</si>
  <si>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</si>
  <si>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</si>
  <si>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</si>
  <si>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</si>
  <si>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</si>
  <si>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</si>
  <si>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</si>
  <si>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</si>
  <si>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</si>
  <si>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</si>
  <si>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</si>
  <si>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</si>
  <si>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</si>
  <si>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</si>
  <si>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</si>
  <si>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</si>
  <si>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</si>
  <si>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</si>
  <si>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</si>
  <si>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</si>
  <si>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</si>
  <si>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</si>
  <si>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</si>
  <si>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</si>
  <si>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</si>
  <si>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</si>
  <si>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</si>
  <si>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</si>
  <si>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</si>
  <si>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</si>
  <si>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</si>
  <si>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</si>
  <si>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</si>
  <si>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</si>
  <si>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</si>
  <si>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</si>
  <si>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</si>
  <si>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</si>
  <si>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</si>
  <si>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</si>
  <si>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</si>
  <si>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</si>
  <si>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</si>
  <si>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</si>
  <si>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</si>
  <si>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</si>
  <si>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</si>
  <si>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</si>
  <si>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</si>
  <si>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</si>
  <si>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</si>
  <si>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</si>
  <si>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</si>
  <si>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</si>
  <si>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</si>
  <si>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</si>
  <si>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</si>
  <si>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</si>
  <si>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</si>
  <si>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</si>
  <si>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</si>
  <si>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</si>
  <si>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</si>
  <si>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</si>
  <si>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</si>
  <si>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</si>
  <si>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</si>
  <si>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</si>
  <si>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</si>
  <si>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</si>
  <si>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</si>
  <si>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</si>
  <si>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</si>
  <si>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</si>
  <si>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</si>
  <si>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</si>
  <si>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</si>
  <si>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</si>
  <si>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</si>
  <si>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</si>
  <si>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</si>
  <si>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</si>
  <si>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</si>
  <si>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</si>
  <si>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</si>
  <si>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</si>
  <si>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</si>
  <si>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</si>
  <si>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</si>
  <si>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</si>
  <si>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</si>
  <si>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</si>
  <si>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</si>
  <si>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</si>
  <si>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</si>
  <si>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</si>
  <si>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</si>
  <si>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</si>
  <si>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</si>
  <si>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2024 год и на плановый период 2025 и 2026 годов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</si>
  <si>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</si>
  <si>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</si>
  <si>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</si>
  <si>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</si>
  <si>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</si>
  <si>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</si>
  <si>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</si>
  <si>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</si>
  <si>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</si>
  <si>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</si>
  <si>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</si>
  <si>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</si>
  <si>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</si>
  <si>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</si>
  <si>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</si>
  <si>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</si>
  <si>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</si>
  <si>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</si>
  <si>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</si>
  <si>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</si>
  <si>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</si>
  <si>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</si>
  <si>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</si>
  <si>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</si>
  <si>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</si>
  <si>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</si>
  <si>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</si>
  <si>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</si>
  <si>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</si>
  <si>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</si>
  <si>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</si>
  <si>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</si>
  <si>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</si>
  <si>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</si>
  <si>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</si>
  <si>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</si>
  <si>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</si>
  <si>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</si>
  <si>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</si>
  <si>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</si>
  <si>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</si>
  <si>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</si>
  <si>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</si>
  <si>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</si>
  <si>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</si>
  <si>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</si>
  <si>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</si>
  <si>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</si>
  <si>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</si>
  <si>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</si>
  <si>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</si>
  <si>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</si>
  <si>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</si>
  <si>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</si>
  <si>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</si>
  <si>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</si>
  <si>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</si>
  <si>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</si>
  <si>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</si>
  <si>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</si>
  <si>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</si>
  <si>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</si>
  <si>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</si>
  <si>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</si>
  <si>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</si>
  <si>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</si>
  <si>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</si>
  <si>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</si>
  <si>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</si>
  <si>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</si>
  <si>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</si>
  <si>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2024</t>
  </si>
  <si>
    <t>2025</t>
  </si>
  <si>
    <t>2026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</si>
  <si>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</si>
  <si>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</si>
  <si>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</si>
  <si>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</si>
  <si>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</si>
  <si>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</si>
  <si>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</si>
  <si>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</si>
  <si>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</si>
  <si>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Программа  муниципальных внутренних заимствований ________________ поселения 
на 2024 год и на плановый период 2025 и 2026 годов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</si>
  <si>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</si>
  <si>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</si>
  <si>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</si>
  <si>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</si>
  <si>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</si>
  <si>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</si>
  <si>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</si>
  <si>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</si>
  <si>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</si>
  <si>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</si>
  <si>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</si>
  <si>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</si>
  <si>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</si>
  <si>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</si>
  <si>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</si>
  <si>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</si>
  <si>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</si>
  <si>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</si>
  <si>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</si>
  <si>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</si>
  <si>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</si>
  <si>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</si>
  <si>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</si>
  <si>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</si>
  <si>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</si>
  <si>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</si>
  <si>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</si>
  <si>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</si>
  <si>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</si>
  <si>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</si>
  <si>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</si>
  <si>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</si>
  <si>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</si>
  <si>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</si>
  <si>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</si>
  <si>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</si>
  <si>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</si>
  <si>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</si>
  <si>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</si>
  <si>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</si>
  <si>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</si>
  <si>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01 S8850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</si>
  <si>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</si>
  <si>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</si>
  <si>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</si>
  <si>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</si>
  <si>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</si>
  <si>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</si>
  <si>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</si>
  <si>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</si>
  <si>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</si>
  <si>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</si>
  <si>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</si>
  <si>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</si>
  <si>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</si>
  <si>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</si>
  <si>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</si>
  <si>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</si>
  <si>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</si>
  <si>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</si>
  <si>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</si>
  <si>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</si>
  <si>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</si>
  <si>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</si>
  <si>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</si>
  <si>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</si>
  <si>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</si>
  <si>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</si>
  <si>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F2 00000</t>
  </si>
  <si>
    <t>01 3 F2 55550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</si>
  <si>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</si>
  <si>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</si>
  <si>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</si>
  <si>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</si>
  <si>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</si>
  <si>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</si>
  <si>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</si>
  <si>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</si>
  <si>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</si>
  <si>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</si>
  <si>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</si>
  <si>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</si>
  <si>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</si>
  <si>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Ведомственная структура расходов бюджета ________________ сельского поселения  
на 2024 год и плановый период 2025 и 2026 годов</t>
  </si>
  <si>
    <t>Муниципальный дорожный фонд __________________ поселения Хохольского муниципального района Воронежской области
на 2024 год</t>
  </si>
  <si>
    <t>24-55760-00000-00000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</si>
  <si>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</si>
  <si>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</si>
  <si>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</si>
  <si>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24-54670-00000-00000</t>
  </si>
  <si>
    <t>24-51180-00000-00000</t>
  </si>
  <si>
    <t>Доходы  местного бюджета Кочетовского сельского опселения  по кодам видов доходов, подвидов доходов
 на  2024 год и на плановый период 2025 и 2026 годов</t>
  </si>
  <si>
    <t>,</t>
  </si>
  <si>
    <t>к решению Совета народных депутатов Кочетовского сельского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2024 год и на плановый период 2025 и 2026 годов"</t>
  </si>
  <si>
    <t>Источники финансирования дефицита  бюджета Кочетовского сельского поселения  
на 2024 год и на плановый период 2025 и 2026 годов</t>
  </si>
  <si>
    <t>2024 год с учетом изменений</t>
  </si>
  <si>
    <t>от "27" декабря 2024 года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</si>
</sst>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8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281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9" xfId="0" applyFont="1" applyFill="1" applyBorder="1" applyAlignment="1">
      <alignment wrapText="1"/>
    </xf>
    <xf numFmtId="0" fontId="14" fillId="0" borderId="1" xfId="0" applyFont="1" applyBorder="1"/>
    <xf numFmtId="0" fontId="14" fillId="0" borderId="33" xfId="0" applyFont="1" applyBorder="1" applyAlignment="1">
      <alignment wrapText="1"/>
    </xf>
    <xf numFmtId="0" fontId="14" fillId="0" borderId="33" xfId="0" applyFont="1" applyBorder="1"/>
    <xf numFmtId="0" fontId="12" fillId="0" borderId="33" xfId="0" applyFont="1" applyBorder="1" applyAlignment="1">
      <alignment vertical="top" wrapText="1"/>
    </xf>
    <xf numFmtId="0" fontId="12" fillId="6" borderId="29" xfId="0" applyFont="1" applyFill="1" applyBorder="1" applyAlignment="1">
      <alignment wrapText="1"/>
    </xf>
    <xf numFmtId="0" fontId="12" fillId="0" borderId="29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164" fontId="12" fillId="6" borderId="29" xfId="0" applyNumberFormat="1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2" fillId="10" borderId="29" xfId="0" applyNumberFormat="1" applyFont="1" applyFill="1" applyBorder="1" applyAlignment="1">
      <alignment horizontal="center" wrapText="1"/>
    </xf>
    <xf numFmtId="164" fontId="11" fillId="0" borderId="29" xfId="0" applyNumberFormat="1" applyFont="1" applyBorder="1" applyAlignment="1">
      <alignment horizontal="right" wrapText="1"/>
    </xf>
    <xf numFmtId="164" fontId="12" fillId="9" borderId="29" xfId="0" applyNumberFormat="1" applyFont="1" applyFill="1" applyBorder="1" applyAlignment="1">
      <alignment horizontal="right" wrapText="1"/>
    </xf>
    <xf numFmtId="164" fontId="12" fillId="0" borderId="29" xfId="0" applyNumberFormat="1" applyFont="1" applyBorder="1" applyAlignment="1">
      <alignment horizontal="right" wrapText="1"/>
    </xf>
    <xf numFmtId="164" fontId="12" fillId="0" borderId="29" xfId="0" applyNumberFormat="1" applyFont="1" applyBorder="1" applyAlignment="1">
      <alignment wrapText="1"/>
    </xf>
    <xf numFmtId="164" fontId="12" fillId="0" borderId="29" xfId="0" applyNumberFormat="1" applyFont="1" applyBorder="1" applyAlignment="1">
      <alignment horizontal="right" vertical="top"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6" fillId="0" borderId="1" xfId="0" applyFont="1" applyFill="1" applyBorder="1" applyProtection="1">
      <protection locked="0"/>
    </xf>
    <xf numFmtId="0" fontId="16" fillId="0" borderId="1" xfId="0" applyFont="1" applyBorder="1" applyProtection="1"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5" xfId="3" applyNumberFormat="1" applyFont="1" applyBorder="1" applyAlignment="1" applyProtection="1">
      <alignment vertical="center" wrapText="1"/>
      <protection locked="0"/>
    </xf>
    <xf numFmtId="49" fontId="11" fillId="0" borderId="34" xfId="3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Protection="1">
      <protection locked="0"/>
    </xf>
    <xf numFmtId="49" fontId="11" fillId="0" borderId="34" xfId="8" applyNumberFormat="1" applyFont="1" applyBorder="1" applyProtection="1">
      <alignment horizontal="center" vertical="center" wrapText="1"/>
      <protection locked="0"/>
    </xf>
    <xf numFmtId="49" fontId="11" fillId="0" borderId="34" xfId="9" applyNumberFormat="1" applyFont="1" applyBorder="1" applyProtection="1">
      <alignment horizontal="center" vertical="center" wrapText="1"/>
      <protection locked="0"/>
    </xf>
    <xf numFmtId="0" fontId="21" fillId="2" borderId="34" xfId="13" applyNumberFormat="1" applyFont="1" applyBorder="1" applyProtection="1">
      <alignment horizontal="left" vertical="top" wrapText="1"/>
      <protection locked="0"/>
    </xf>
    <xf numFmtId="49" fontId="21" fillId="2" borderId="34" xfId="14" applyNumberFormat="1" applyFont="1" applyBorder="1" applyAlignment="1" applyProtection="1">
      <alignment horizontal="center" vertical="top" shrinkToFit="1"/>
      <protection locked="0"/>
    </xf>
    <xf numFmtId="164" fontId="21" fillId="2" borderId="34" xfId="14" applyNumberFormat="1" applyFont="1" applyBorder="1" applyAlignment="1" applyProtection="1">
      <alignment horizontal="center" vertical="top" shrinkToFit="1"/>
    </xf>
    <xf numFmtId="0" fontId="11" fillId="3" borderId="34" xfId="17" applyNumberFormat="1" applyFont="1" applyBorder="1" applyAlignment="1" applyProtection="1">
      <alignment horizontal="left" vertical="top" wrapText="1"/>
      <protection locked="0"/>
    </xf>
    <xf numFmtId="49" fontId="11" fillId="3" borderId="34" xfId="18" applyNumberFormat="1" applyFont="1" applyBorder="1" applyAlignment="1" applyProtection="1">
      <alignment horizontal="center" vertical="top" shrinkToFit="1"/>
      <protection locked="0"/>
    </xf>
    <xf numFmtId="164" fontId="11" fillId="3" borderId="34" xfId="18" applyNumberFormat="1" applyFont="1" applyBorder="1" applyAlignment="1" applyProtection="1">
      <alignment horizontal="center" vertical="top" shrinkToFit="1"/>
    </xf>
    <xf numFmtId="0" fontId="12" fillId="0" borderId="34" xfId="41" applyNumberFormat="1" applyFont="1" applyBorder="1" applyAlignment="1" applyProtection="1">
      <alignment horizontal="left" vertical="top" wrapText="1"/>
      <protection locked="0"/>
    </xf>
    <xf numFmtId="49" fontId="12" fillId="0" borderId="34" xfId="42" applyNumberFormat="1" applyFont="1" applyBorder="1" applyProtection="1">
      <alignment horizontal="center" vertical="top" shrinkToFit="1"/>
      <protection locked="0"/>
    </xf>
    <xf numFmtId="164" fontId="12" fillId="0" borderId="34" xfId="42" applyNumberFormat="1" applyFont="1" applyBorder="1" applyProtection="1">
      <alignment horizontal="center" vertical="top" shrinkToFit="1"/>
    </xf>
    <xf numFmtId="164" fontId="12" fillId="0" borderId="34" xfId="42" applyNumberFormat="1" applyFont="1" applyBorder="1" applyProtection="1">
      <alignment horizontal="center" vertical="top" shrinkToFit="1"/>
      <protection locked="0"/>
    </xf>
    <xf numFmtId="0" fontId="22" fillId="0" borderId="34" xfId="0" applyFont="1" applyBorder="1" applyProtection="1">
      <protection locked="0"/>
    </xf>
    <xf numFmtId="0" fontId="16" fillId="0" borderId="0" xfId="0" applyFont="1"/>
    <xf numFmtId="0" fontId="16" fillId="0" borderId="0" xfId="0" applyFont="1" applyAlignment="1">
      <alignment horizontal="left" wrapText="1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4" xfId="4" applyFont="1" applyBorder="1" applyAlignment="1" applyProtection="1">
      <alignment horizontal="center" vertical="center" wrapText="1"/>
      <protection locked="0"/>
    </xf>
    <xf numFmtId="49" fontId="11" fillId="0" borderId="34" xfId="4" applyNumberFormat="1" applyFont="1" applyBorder="1" applyAlignment="1" applyProtection="1">
      <alignment horizontal="center" vertical="center" wrapText="1"/>
      <protection locked="0"/>
    </xf>
    <xf numFmtId="164" fontId="11" fillId="3" borderId="34" xfId="17" applyNumberFormat="1" applyFont="1" applyBorder="1" applyAlignment="1" applyProtection="1">
      <alignment horizontal="center" vertical="center" wrapText="1"/>
      <protection locked="0"/>
    </xf>
    <xf numFmtId="164" fontId="16" fillId="0" borderId="0" xfId="0" applyNumberFormat="1" applyFont="1"/>
    <xf numFmtId="0" fontId="11" fillId="4" borderId="34" xfId="21" applyNumberFormat="1" applyFont="1" applyBorder="1" applyAlignment="1" applyProtection="1">
      <alignment horizontal="left" vertical="top" wrapText="1"/>
      <protection locked="0"/>
    </xf>
    <xf numFmtId="164" fontId="11" fillId="4" borderId="34" xfId="21" applyNumberFormat="1" applyFont="1" applyBorder="1" applyAlignment="1" applyProtection="1">
      <alignment horizontal="center" vertical="center" wrapText="1"/>
      <protection locked="0"/>
    </xf>
    <xf numFmtId="0" fontId="12" fillId="0" borderId="34" xfId="37" applyNumberFormat="1" applyFont="1" applyBorder="1" applyAlignment="1" applyProtection="1">
      <alignment horizontal="left" vertical="top" wrapText="1"/>
      <protection locked="0"/>
    </xf>
    <xf numFmtId="49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38" applyNumberFormat="1" applyFont="1" applyBorder="1" applyAlignment="1" applyProtection="1">
      <alignment horizontal="center" vertical="center" shrinkToFit="1"/>
      <protection locked="0"/>
    </xf>
    <xf numFmtId="11" fontId="12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4" xfId="42" applyNumberFormat="1" applyFont="1" applyBorder="1" applyAlignment="1" applyProtection="1">
      <alignment horizontal="center" vertical="center" shrinkToFit="1"/>
      <protection locked="0"/>
    </xf>
    <xf numFmtId="0" fontId="17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19" fillId="0" borderId="1" xfId="0" applyFont="1" applyBorder="1" applyProtection="1">
      <protection locked="0"/>
    </xf>
    <xf numFmtId="0" fontId="20" fillId="0" borderId="1" xfId="1" applyNumberFormat="1" applyFont="1" applyProtection="1">
      <alignment horizontal="center" vertical="top" wrapText="1"/>
      <protection locked="0"/>
    </xf>
    <xf numFmtId="0" fontId="20" fillId="0" borderId="1" xfId="1" applyFont="1" applyProtection="1">
      <alignment horizontal="center" vertical="top" wrapText="1"/>
      <protection locked="0"/>
    </xf>
    <xf numFmtId="0" fontId="20" fillId="0" borderId="1" xfId="1" applyFont="1" applyAlignment="1" applyProtection="1">
      <alignment horizontal="center" vertical="top" wrapText="1"/>
      <protection locked="0"/>
    </xf>
    <xf numFmtId="49" fontId="11" fillId="0" borderId="34" xfId="3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Alignment="1" applyProtection="1">
      <alignment horizontal="center" vertical="center" wrapText="1"/>
      <protection locked="0"/>
    </xf>
    <xf numFmtId="49" fontId="11" fillId="0" borderId="34" xfId="6" applyNumberFormat="1" applyFont="1" applyBorder="1" applyProtection="1">
      <alignment horizontal="center" vertical="center" wrapText="1"/>
      <protection locked="0"/>
    </xf>
    <xf numFmtId="49" fontId="11" fillId="0" borderId="34" xfId="7" applyNumberFormat="1" applyFont="1" applyBorder="1" applyProtection="1">
      <alignment horizontal="center" vertical="center" wrapText="1"/>
      <protection locked="0"/>
    </xf>
    <xf numFmtId="49" fontId="11" fillId="0" borderId="34" xfId="8" applyNumberFormat="1" applyFont="1" applyBorder="1" applyAlignment="1" applyProtection="1">
      <alignment horizontal="center" vertical="center" wrapText="1"/>
      <protection locked="0"/>
    </xf>
    <xf numFmtId="49" fontId="21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1" fillId="2" borderId="34" xfId="53" applyNumberFormat="1" applyFont="1" applyBorder="1" applyAlignment="1" applyProtection="1">
      <alignment horizontal="center" vertical="top" shrinkToFit="1"/>
    </xf>
    <xf numFmtId="164" fontId="19" fillId="0" borderId="1" xfId="0" applyNumberFormat="1" applyFont="1" applyBorder="1" applyProtection="1">
      <protection locked="0"/>
    </xf>
    <xf numFmtId="49" fontId="11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</xf>
    <xf numFmtId="49" fontId="11" fillId="4" borderId="34" xfId="22" applyNumberFormat="1" applyFont="1" applyBorder="1" applyProtection="1">
      <alignment horizontal="center" vertical="top" shrinkToFit="1"/>
      <protection locked="0"/>
    </xf>
    <xf numFmtId="49" fontId="11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</xf>
    <xf numFmtId="0" fontId="12" fillId="4" borderId="34" xfId="25" applyNumberFormat="1" applyFont="1" applyBorder="1" applyAlignment="1" applyProtection="1">
      <alignment horizontal="left" vertical="top" wrapText="1"/>
      <protection locked="0"/>
    </xf>
    <xf numFmtId="49" fontId="12" fillId="0" borderId="34" xfId="26" applyNumberFormat="1" applyFont="1" applyBorder="1" applyProtection="1">
      <alignment horizontal="center" vertical="top" shrinkToFit="1"/>
      <protection locked="0"/>
    </xf>
    <xf numFmtId="49" fontId="12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</xf>
    <xf numFmtId="0" fontId="12" fillId="0" borderId="34" xfId="29" applyNumberFormat="1" applyFont="1" applyBorder="1" applyAlignment="1" applyProtection="1">
      <alignment horizontal="left" vertical="top" wrapText="1"/>
      <protection locked="0"/>
    </xf>
    <xf numFmtId="49" fontId="12" fillId="0" borderId="34" xfId="30" applyNumberFormat="1" applyFont="1" applyBorder="1" applyAlignment="1" applyProtection="1">
      <alignment horizontal="center" vertical="top" shrinkToFit="1"/>
      <protection locked="0"/>
    </xf>
    <xf numFmtId="49" fontId="12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2" fillId="0" borderId="34" xfId="33" applyNumberFormat="1" applyFont="1" applyBorder="1" applyProtection="1">
      <alignment horizontal="left" vertical="top" wrapText="1"/>
      <protection locked="0"/>
    </xf>
    <xf numFmtId="49" fontId="12" fillId="0" borderId="34" xfId="34" applyNumberFormat="1" applyFont="1" applyBorder="1" applyAlignment="1" applyProtection="1">
      <alignment horizontal="center" vertical="top" shrinkToFit="1"/>
      <protection locked="0"/>
    </xf>
    <xf numFmtId="49" fontId="12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shrinkToFit="1"/>
      <protection locked="0"/>
    </xf>
    <xf numFmtId="49" fontId="12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2" fillId="0" borderId="34" xfId="32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Protection="1">
      <alignment horizontal="center" vertical="top" shrinkToFit="1"/>
      <protection locked="0"/>
    </xf>
    <xf numFmtId="49" fontId="12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1" fillId="3" borderId="34" xfId="55" applyNumberFormat="1" applyFont="1" applyBorder="1" applyAlignment="1" applyProtection="1">
      <alignment horizontal="center" vertical="top" shrinkToFit="1"/>
      <protection locked="0"/>
    </xf>
    <xf numFmtId="164" fontId="11" fillId="4" borderId="34" xfId="57" applyNumberFormat="1" applyFont="1" applyBorder="1" applyAlignment="1" applyProtection="1">
      <alignment horizontal="center" vertical="top" shrinkToFit="1"/>
      <protection locked="0"/>
    </xf>
    <xf numFmtId="164" fontId="12" fillId="0" borderId="34" xfId="59" applyNumberFormat="1" applyFont="1" applyBorder="1" applyAlignment="1" applyProtection="1">
      <alignment horizontal="center" vertical="top" shrinkToFit="1"/>
      <protection locked="0"/>
    </xf>
    <xf numFmtId="0" fontId="12" fillId="0" borderId="34" xfId="61" applyNumberFormat="1" applyFont="1" applyBorder="1" applyProtection="1">
      <protection locked="0"/>
    </xf>
    <xf numFmtId="0" fontId="12" fillId="0" borderId="34" xfId="62" applyNumberFormat="1" applyFont="1" applyBorder="1" applyProtection="1">
      <protection locked="0"/>
    </xf>
    <xf numFmtId="0" fontId="12" fillId="0" borderId="34" xfId="62" applyNumberFormat="1" applyFont="1" applyBorder="1" applyAlignment="1" applyProtection="1">
      <alignment wrapText="1"/>
      <protection locked="0"/>
    </xf>
    <xf numFmtId="164" fontId="12" fillId="0" borderId="34" xfId="62" applyNumberFormat="1" applyFont="1" applyBorder="1" applyAlignment="1" applyProtection="1">
      <alignment horizontal="center"/>
      <protection locked="0"/>
    </xf>
    <xf numFmtId="164" fontId="12" fillId="0" borderId="34" xfId="63" applyNumberFormat="1" applyFont="1" applyBorder="1" applyAlignment="1" applyProtection="1">
      <alignment horizontal="center"/>
      <protection locked="0"/>
    </xf>
    <xf numFmtId="0" fontId="21" fillId="5" borderId="34" xfId="64" applyNumberFormat="1" applyFont="1" applyBorder="1" applyProtection="1">
      <protection locked="0"/>
    </xf>
    <xf numFmtId="0" fontId="21" fillId="5" borderId="34" xfId="65" applyNumberFormat="1" applyFont="1" applyBorder="1" applyProtection="1">
      <protection locked="0"/>
    </xf>
    <xf numFmtId="0" fontId="21" fillId="5" borderId="34" xfId="65" applyNumberFormat="1" applyFont="1" applyBorder="1" applyAlignment="1" applyProtection="1">
      <alignment wrapText="1"/>
      <protection locked="0"/>
    </xf>
    <xf numFmtId="164" fontId="21" fillId="5" borderId="34" xfId="66" applyNumberFormat="1" applyFont="1" applyBorder="1" applyAlignment="1" applyProtection="1">
      <alignment horizontal="center" shrinkToFit="1"/>
      <protection locked="0"/>
    </xf>
    <xf numFmtId="0" fontId="12" fillId="0" borderId="1" xfId="68" applyNumberFormat="1" applyFont="1" applyBorder="1" applyProtection="1">
      <protection locked="0"/>
    </xf>
    <xf numFmtId="0" fontId="12" fillId="0" borderId="1" xfId="68" applyNumberFormat="1" applyFont="1" applyBorder="1" applyAlignment="1" applyProtection="1">
      <alignment wrapText="1"/>
      <protection locked="0"/>
    </xf>
    <xf numFmtId="0" fontId="12" fillId="0" borderId="1" xfId="47" applyNumberFormat="1" applyFont="1" applyProtection="1">
      <alignment horizontal="left" vertical="top" wrapText="1"/>
      <protection locked="0"/>
    </xf>
    <xf numFmtId="0" fontId="12" fillId="0" borderId="1" xfId="47" applyFont="1" applyProtection="1">
      <alignment horizontal="left" vertical="top" wrapText="1"/>
      <protection locked="0"/>
    </xf>
    <xf numFmtId="0" fontId="12" fillId="0" borderId="1" xfId="47" applyFont="1" applyAlignment="1" applyProtection="1">
      <alignment horizontal="left" vertical="top" wrapText="1"/>
      <protection locked="0"/>
    </xf>
    <xf numFmtId="49" fontId="11" fillId="0" borderId="34" xfId="9" applyNumberFormat="1" applyFont="1" applyBorder="1" applyAlignment="1" applyProtection="1">
      <alignment horizontal="center" vertical="center" wrapText="1"/>
      <protection locked="0"/>
    </xf>
    <xf numFmtId="0" fontId="21" fillId="2" borderId="34" xfId="13" applyNumberFormat="1" applyFont="1" applyBorder="1" applyAlignment="1" applyProtection="1">
      <alignment horizontal="left" vertical="center" wrapText="1"/>
      <protection locked="0"/>
    </xf>
    <xf numFmtId="164" fontId="17" fillId="0" borderId="1" xfId="0" applyNumberFormat="1" applyFont="1" applyBorder="1" applyProtection="1">
      <protection locked="0"/>
    </xf>
    <xf numFmtId="49" fontId="11" fillId="0" borderId="34" xfId="3" applyNumberFormat="1" applyFont="1" applyBorder="1" applyProtection="1">
      <alignment horizontal="center" vertical="center" wrapText="1"/>
      <protection locked="0"/>
    </xf>
    <xf numFmtId="49" fontId="11" fillId="0" borderId="34" xfId="4" applyNumberFormat="1" applyFont="1" applyBorder="1" applyProtection="1">
      <alignment horizontal="center" vertical="center" wrapText="1"/>
      <protection locked="0"/>
    </xf>
    <xf numFmtId="0" fontId="11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26" applyNumberFormat="1" applyFont="1" applyFill="1" applyBorder="1" applyProtection="1">
      <alignment horizontal="center" vertical="top" shrinkToFit="1"/>
      <protection locked="0"/>
    </xf>
    <xf numFmtId="164" fontId="11" fillId="8" borderId="34" xfId="59" applyNumberFormat="1" applyFont="1" applyFill="1" applyBorder="1" applyAlignment="1" applyProtection="1">
      <alignment horizontal="center" vertical="top" shrinkToFit="1"/>
    </xf>
    <xf numFmtId="0" fontId="11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1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1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2" fillId="7" borderId="34" xfId="33" applyNumberFormat="1" applyFont="1" applyFill="1" applyBorder="1" applyProtection="1">
      <alignment horizontal="left" vertical="top" wrapText="1"/>
      <protection locked="0"/>
    </xf>
    <xf numFmtId="49" fontId="12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2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2" fillId="7" borderId="34" xfId="59" applyNumberFormat="1" applyFont="1" applyFill="1" applyBorder="1" applyAlignment="1" applyProtection="1">
      <alignment horizontal="center" vertical="top" shrinkToFit="1"/>
    </xf>
    <xf numFmtId="0" fontId="11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1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1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2" applyNumberFormat="1" applyFont="1" applyFill="1" applyBorder="1" applyProtection="1">
      <alignment horizontal="center" vertical="top" shrinkToFit="1"/>
      <protection locked="0"/>
    </xf>
    <xf numFmtId="164" fontId="11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2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2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2" fillId="0" borderId="34" xfId="26" applyNumberFormat="1" applyFont="1" applyFill="1" applyBorder="1" applyProtection="1">
      <alignment horizontal="center" vertical="top" shrinkToFit="1"/>
      <protection locked="0"/>
    </xf>
    <xf numFmtId="164" fontId="12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7" fillId="0" borderId="0" xfId="0" applyFont="1"/>
    <xf numFmtId="0" fontId="18" fillId="0" borderId="0" xfId="0" applyFont="1" applyAlignment="1">
      <alignment horizontal="center"/>
    </xf>
    <xf numFmtId="11" fontId="18" fillId="0" borderId="0" xfId="0" applyNumberFormat="1" applyFont="1" applyAlignment="1">
      <alignment vertical="top" wrapText="1"/>
    </xf>
    <xf numFmtId="0" fontId="18" fillId="0" borderId="0" xfId="0" applyFont="1"/>
    <xf numFmtId="0" fontId="20" fillId="0" borderId="1" xfId="1" applyFont="1" applyAlignment="1" applyProtection="1">
      <alignment vertical="top" wrapText="1"/>
      <protection locked="0"/>
    </xf>
    <xf numFmtId="164" fontId="11" fillId="3" borderId="34" xfId="17" applyNumberFormat="1" applyFont="1" applyBorder="1" applyAlignment="1" applyProtection="1">
      <alignment horizontal="center" vertical="top" wrapText="1"/>
      <protection locked="0"/>
    </xf>
    <xf numFmtId="0" fontId="16" fillId="6" borderId="34" xfId="0" applyFont="1" applyFill="1" applyBorder="1" applyAlignment="1">
      <alignment wrapText="1"/>
    </xf>
    <xf numFmtId="164" fontId="16" fillId="6" borderId="34" xfId="0" applyNumberFormat="1" applyFont="1" applyFill="1" applyBorder="1" applyAlignment="1">
      <alignment horizontal="center" vertical="top" wrapText="1"/>
    </xf>
    <xf numFmtId="0" fontId="24" fillId="6" borderId="34" xfId="0" applyFont="1" applyFill="1" applyBorder="1" applyAlignment="1">
      <alignment wrapText="1"/>
    </xf>
    <xf numFmtId="0" fontId="16" fillId="6" borderId="34" xfId="0" applyFont="1" applyFill="1" applyBorder="1" applyAlignment="1">
      <alignment horizontal="justify" vertical="top" wrapText="1"/>
    </xf>
    <xf numFmtId="164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49" fontId="11" fillId="0" borderId="35" xfId="4" applyNumberFormat="1" applyFont="1" applyBorder="1" applyAlignment="1" applyProtection="1">
      <alignment vertical="center" wrapText="1"/>
      <protection locked="0"/>
    </xf>
    <xf numFmtId="0" fontId="11" fillId="0" borderId="34" xfId="0" applyFont="1" applyBorder="1" applyAlignment="1">
      <alignment horizontal="center" vertical="center" wrapText="1"/>
    </xf>
    <xf numFmtId="0" fontId="11" fillId="0" borderId="34" xfId="0" applyFont="1" applyBorder="1" applyAlignment="1">
      <alignment wrapText="1"/>
    </xf>
    <xf numFmtId="0" fontId="11" fillId="0" borderId="34" xfId="0" applyFont="1" applyBorder="1"/>
    <xf numFmtId="164" fontId="12" fillId="0" borderId="34" xfId="0" applyNumberFormat="1" applyFont="1" applyBorder="1" applyAlignment="1">
      <alignment horizontal="center" vertical="top"/>
    </xf>
    <xf numFmtId="0" fontId="12" fillId="0" borderId="34" xfId="0" applyFont="1" applyBorder="1" applyAlignment="1">
      <alignment wrapText="1"/>
    </xf>
    <xf numFmtId="0" fontId="12" fillId="0" borderId="34" xfId="0" applyFont="1" applyBorder="1" applyAlignment="1">
      <alignment horizontal="center" wrapText="1"/>
    </xf>
    <xf numFmtId="164" fontId="12" fillId="0" borderId="34" xfId="0" applyNumberFormat="1" applyFont="1" applyBorder="1" applyAlignment="1">
      <alignment horizontal="center" vertical="top" wrapText="1"/>
    </xf>
    <xf numFmtId="0" fontId="12" fillId="6" borderId="34" xfId="0" applyFont="1" applyFill="1" applyBorder="1" applyAlignment="1">
      <alignment horizontal="center" wrapText="1"/>
    </xf>
    <xf numFmtId="49" fontId="12" fillId="6" borderId="34" xfId="0" applyNumberFormat="1" applyFont="1" applyFill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164" fontId="24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164" fontId="16" fillId="6" borderId="34" xfId="0" applyNumberFormat="1" applyFont="1" applyFill="1" applyBorder="1" applyAlignment="1">
      <alignment horizontal="center" vertical="center"/>
    </xf>
    <xf numFmtId="49" fontId="12" fillId="6" borderId="34" xfId="0" applyNumberFormat="1" applyFont="1" applyFill="1" applyBorder="1" applyAlignment="1">
      <alignment horizontal="center" vertical="center"/>
    </xf>
    <xf numFmtId="0" fontId="25" fillId="0" borderId="34" xfId="0" applyFont="1" applyBorder="1" applyAlignment="1">
      <alignment wrapText="1"/>
    </xf>
    <xf numFmtId="49" fontId="16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vertical="top" wrapText="1"/>
    </xf>
    <xf numFmtId="49" fontId="24" fillId="6" borderId="34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49" fontId="26" fillId="6" borderId="34" xfId="0" applyNumberFormat="1" applyFont="1" applyFill="1" applyBorder="1" applyAlignment="1">
      <alignment horizontal="center" vertical="center"/>
    </xf>
    <xf numFmtId="164" fontId="12" fillId="6" borderId="3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49" fontId="21" fillId="0" borderId="35" xfId="3" applyNumberFormat="1" applyFont="1" applyBorder="1" applyAlignment="1" applyProtection="1">
      <alignment horizontal="center" vertical="top" wrapText="1"/>
      <protection locked="0"/>
    </xf>
    <xf numFmtId="49" fontId="21" fillId="0" borderId="34" xfId="3" applyFont="1" applyBorder="1" applyAlignment="1" applyProtection="1">
      <alignment horizontal="center" vertical="top" wrapText="1"/>
      <protection locked="0"/>
    </xf>
    <xf numFmtId="0" fontId="21" fillId="3" borderId="34" xfId="17" applyNumberFormat="1" applyFont="1" applyBorder="1" applyAlignment="1" applyProtection="1">
      <alignment horizontal="center" vertical="top" wrapText="1"/>
      <protection locked="0"/>
    </xf>
    <xf numFmtId="0" fontId="21" fillId="4" borderId="34" xfId="21" applyNumberFormat="1" applyFont="1" applyBorder="1" applyAlignment="1" applyProtection="1">
      <alignment horizontal="center" vertical="top" wrapText="1"/>
      <protection locked="0"/>
    </xf>
    <xf numFmtId="0" fontId="27" fillId="0" borderId="34" xfId="37" applyNumberFormat="1" applyFont="1" applyBorder="1" applyAlignment="1" applyProtection="1">
      <alignment horizontal="center" vertical="top" wrapText="1"/>
      <protection locked="0"/>
    </xf>
    <xf numFmtId="4" fontId="2" fillId="10" borderId="19" xfId="44" applyNumberFormat="1" applyFill="1" applyProtection="1">
      <alignment horizontal="right" vertical="top" shrinkToFit="1"/>
      <protection locked="0"/>
    </xf>
    <xf numFmtId="0" fontId="16" fillId="0" borderId="34" xfId="0" applyFont="1" applyFill="1" applyBorder="1" applyAlignment="1" applyProtection="1">
      <alignment horizontal="center" vertical="top" wrapText="1"/>
      <protection locked="0"/>
    </xf>
    <xf numFmtId="0" fontId="12" fillId="0" borderId="1" xfId="2" applyNumberFormat="1" applyFont="1" applyBorder="1" applyAlignment="1" applyProtection="1">
      <alignment horizontal="center" vertical="top" wrapText="1"/>
      <protection locked="0"/>
    </xf>
    <xf numFmtId="0" fontId="20" fillId="0" borderId="1" xfId="1" applyNumberFormat="1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1" fontId="18" fillId="0" borderId="0" xfId="0" applyNumberFormat="1" applyFont="1" applyAlignment="1" applyProtection="1">
      <alignment horizontal="center" vertical="top" wrapText="1"/>
      <protection locked="0"/>
    </xf>
    <xf numFmtId="0" fontId="16" fillId="0" borderId="1" xfId="0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20" fillId="0" borderId="1" xfId="1" applyNumberFormat="1" applyFont="1" applyAlignment="1" applyProtection="1">
      <alignment horizontal="center" vertical="top" wrapText="1"/>
      <protection locked="0"/>
    </xf>
    <xf numFmtId="0" fontId="12" fillId="0" borderId="37" xfId="2" applyNumberFormat="1" applyFont="1" applyBorder="1" applyAlignment="1" applyProtection="1">
      <alignment horizontal="right" vertical="top" wrapText="1"/>
      <protection locked="0"/>
    </xf>
    <xf numFmtId="49" fontId="11" fillId="0" borderId="35" xfId="6" applyNumberFormat="1" applyFont="1" applyBorder="1" applyAlignment="1" applyProtection="1">
      <alignment horizontal="center" vertical="center" wrapText="1"/>
      <protection locked="0"/>
    </xf>
    <xf numFmtId="49" fontId="11" fillId="0" borderId="36" xfId="6" applyNumberFormat="1" applyFont="1" applyBorder="1" applyAlignment="1" applyProtection="1">
      <alignment horizontal="center" vertical="center" wrapText="1"/>
      <protection locked="0"/>
    </xf>
    <xf numFmtId="49" fontId="11" fillId="0" borderId="35" xfId="7" applyNumberFormat="1" applyFont="1" applyBorder="1" applyAlignment="1" applyProtection="1">
      <alignment horizontal="center" vertical="center" wrapText="1"/>
      <protection locked="0"/>
    </xf>
    <xf numFmtId="49" fontId="11" fillId="0" borderId="36" xfId="7" applyNumberFormat="1" applyFont="1" applyBorder="1" applyAlignment="1" applyProtection="1">
      <alignment horizontal="center" vertical="center" wrapText="1"/>
      <protection locked="0"/>
    </xf>
    <xf numFmtId="49" fontId="11" fillId="0" borderId="35" xfId="3" applyNumberFormat="1" applyFont="1" applyBorder="1" applyAlignment="1" applyProtection="1">
      <alignment horizontal="center" vertical="center" wrapText="1"/>
      <protection locked="0"/>
    </xf>
    <xf numFmtId="49" fontId="11" fillId="0" borderId="36" xfId="3" applyNumberFormat="1" applyFont="1" applyBorder="1" applyAlignment="1" applyProtection="1">
      <alignment horizontal="center" vertical="center" wrapText="1"/>
      <protection locked="0"/>
    </xf>
    <xf numFmtId="49" fontId="11" fillId="0" borderId="35" xfId="4" applyNumberFormat="1" applyFont="1" applyBorder="1" applyAlignment="1" applyProtection="1">
      <alignment horizontal="center" vertical="center" wrapText="1"/>
      <protection locked="0"/>
    </xf>
    <xf numFmtId="49" fontId="11" fillId="0" borderId="36" xfId="4" applyNumberFormat="1" applyFont="1" applyBorder="1" applyAlignment="1" applyProtection="1">
      <alignment horizontal="center" vertical="center" wrapText="1"/>
      <protection locked="0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4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0" fontId="12" fillId="0" borderId="34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4" fillId="0" borderId="33" xfId="0" applyFont="1" applyBorder="1" applyAlignment="1">
      <alignment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wrapText="1"/>
    </xf>
    <xf numFmtId="0" fontId="12" fillId="6" borderId="32" xfId="0" applyFont="1" applyFill="1" applyBorder="1" applyAlignment="1">
      <alignment horizontal="center" wrapText="1"/>
    </xf>
    <xf numFmtId="0" fontId="12" fillId="0" borderId="29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0" fontId="12" fillId="6" borderId="29" xfId="0" applyFont="1" applyFill="1" applyBorder="1" applyAlignment="1">
      <alignment horizontal="center" wrapText="1"/>
    </xf>
    <xf numFmtId="0" fontId="12" fillId="6" borderId="31" xfId="0" applyFont="1" applyFill="1" applyBorder="1" applyAlignment="1">
      <alignment vertical="top" wrapText="1"/>
    </xf>
    <xf numFmtId="0" fontId="12" fillId="6" borderId="32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left" vertical="top" wrapText="1"/>
    </xf>
    <xf numFmtId="0" fontId="12" fillId="6" borderId="32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center" wrapText="1"/>
    </xf>
  </cellXfs>
  <cellStyles count="69">
    <cellStyle name="br" xfId="50" xr:uid="{00000000-0005-0000-0000-000000000000}"/>
    <cellStyle name="col" xfId="49" xr:uid="{00000000-0005-0000-0000-000001000000}"/>
    <cellStyle name="ex58" xfId="11" xr:uid="{00000000-0005-0000-0000-000002000000}"/>
    <cellStyle name="ex59" xfId="12" xr:uid="{00000000-0005-0000-0000-000003000000}"/>
    <cellStyle name="ex60" xfId="13" xr:uid="{00000000-0005-0000-0000-000004000000}"/>
    <cellStyle name="ex61" xfId="14" xr:uid="{00000000-0005-0000-0000-000005000000}"/>
    <cellStyle name="ex62" xfId="15" xr:uid="{00000000-0005-0000-0000-000006000000}"/>
    <cellStyle name="ex63" xfId="16" xr:uid="{00000000-0005-0000-0000-000007000000}"/>
    <cellStyle name="ex64" xfId="17" xr:uid="{00000000-0005-0000-0000-000008000000}"/>
    <cellStyle name="ex65" xfId="18" xr:uid="{00000000-0005-0000-0000-000009000000}"/>
    <cellStyle name="ex66" xfId="19" xr:uid="{00000000-0005-0000-0000-00000A000000}"/>
    <cellStyle name="ex67" xfId="20" xr:uid="{00000000-0005-0000-0000-00000B000000}"/>
    <cellStyle name="ex68" xfId="21" xr:uid="{00000000-0005-0000-0000-00000C000000}"/>
    <cellStyle name="ex69" xfId="22" xr:uid="{00000000-0005-0000-0000-00000D000000}"/>
    <cellStyle name="ex70" xfId="23" xr:uid="{00000000-0005-0000-0000-00000E000000}"/>
    <cellStyle name="ex71" xfId="24" xr:uid="{00000000-0005-0000-0000-00000F000000}"/>
    <cellStyle name="ex72" xfId="25" xr:uid="{00000000-0005-0000-0000-000010000000}"/>
    <cellStyle name="ex73" xfId="26" xr:uid="{00000000-0005-0000-0000-000011000000}"/>
    <cellStyle name="ex74" xfId="27" xr:uid="{00000000-0005-0000-0000-000012000000}"/>
    <cellStyle name="ex75" xfId="28" xr:uid="{00000000-0005-0000-0000-000013000000}"/>
    <cellStyle name="ex76" xfId="29" xr:uid="{00000000-0005-0000-0000-000014000000}"/>
    <cellStyle name="ex77" xfId="30" xr:uid="{00000000-0005-0000-0000-000015000000}"/>
    <cellStyle name="ex78" xfId="31" xr:uid="{00000000-0005-0000-0000-000016000000}"/>
    <cellStyle name="ex79" xfId="32" xr:uid="{00000000-0005-0000-0000-000017000000}"/>
    <cellStyle name="ex80" xfId="33" xr:uid="{00000000-0005-0000-0000-000018000000}"/>
    <cellStyle name="ex81" xfId="34" xr:uid="{00000000-0005-0000-0000-000019000000}"/>
    <cellStyle name="ex82" xfId="35" xr:uid="{00000000-0005-0000-0000-00001A000000}"/>
    <cellStyle name="ex83" xfId="36" xr:uid="{00000000-0005-0000-0000-00001B000000}"/>
    <cellStyle name="ex84" xfId="37" xr:uid="{00000000-0005-0000-0000-00001C000000}"/>
    <cellStyle name="ex85" xfId="38" xr:uid="{00000000-0005-0000-0000-00001D000000}"/>
    <cellStyle name="ex86" xfId="39" xr:uid="{00000000-0005-0000-0000-00001E000000}"/>
    <cellStyle name="ex87" xfId="40" xr:uid="{00000000-0005-0000-0000-00001F000000}"/>
    <cellStyle name="ex88" xfId="41" xr:uid="{00000000-0005-0000-0000-000020000000}"/>
    <cellStyle name="ex89" xfId="42" xr:uid="{00000000-0005-0000-0000-000021000000}"/>
    <cellStyle name="ex90" xfId="43" xr:uid="{00000000-0005-0000-0000-000022000000}"/>
    <cellStyle name="ex91" xfId="44" xr:uid="{00000000-0005-0000-0000-000023000000}"/>
    <cellStyle name="ex92" xfId="45" xr:uid="{00000000-0005-0000-0000-000024000000}"/>
    <cellStyle name="st100" xfId="55" xr:uid="{00000000-0005-0000-0000-000025000000}"/>
    <cellStyle name="st101" xfId="56" xr:uid="{00000000-0005-0000-0000-000026000000}"/>
    <cellStyle name="st102" xfId="57" xr:uid="{00000000-0005-0000-0000-000027000000}"/>
    <cellStyle name="st103" xfId="58" xr:uid="{00000000-0005-0000-0000-000028000000}"/>
    <cellStyle name="st104" xfId="59" xr:uid="{00000000-0005-0000-0000-000029000000}"/>
    <cellStyle name="st105" xfId="60" xr:uid="{00000000-0005-0000-0000-00002A000000}"/>
    <cellStyle name="st57" xfId="2" xr:uid="{00000000-0005-0000-0000-00002B000000}"/>
    <cellStyle name="st96" xfId="66" xr:uid="{00000000-0005-0000-0000-00002C000000}"/>
    <cellStyle name="st97" xfId="67" xr:uid="{00000000-0005-0000-0000-00002D000000}"/>
    <cellStyle name="st98" xfId="53" xr:uid="{00000000-0005-0000-0000-00002E000000}"/>
    <cellStyle name="st99" xfId="54" xr:uid="{00000000-0005-0000-0000-00002F000000}"/>
    <cellStyle name="style0" xfId="51" xr:uid="{00000000-0005-0000-0000-000030000000}"/>
    <cellStyle name="td" xfId="52" xr:uid="{00000000-0005-0000-0000-000031000000}"/>
    <cellStyle name="tr" xfId="48" xr:uid="{00000000-0005-0000-0000-000032000000}"/>
    <cellStyle name="xl_bot_header" xfId="9" xr:uid="{00000000-0005-0000-0000-000033000000}"/>
    <cellStyle name="xl_bot_left_header" xfId="8" xr:uid="{00000000-0005-0000-0000-000034000000}"/>
    <cellStyle name="xl_bot_right_header" xfId="10" xr:uid="{00000000-0005-0000-0000-000035000000}"/>
    <cellStyle name="xl_center_header" xfId="6" xr:uid="{00000000-0005-0000-0000-000036000000}"/>
    <cellStyle name="xl_footer" xfId="47" xr:uid="{00000000-0005-0000-0000-000037000000}"/>
    <cellStyle name="xl_header" xfId="1" xr:uid="{00000000-0005-0000-0000-000038000000}"/>
    <cellStyle name="xl_nototal_top" xfId="46" xr:uid="{00000000-0005-0000-0000-000039000000}"/>
    <cellStyle name="xl_right_header" xfId="7" xr:uid="{00000000-0005-0000-0000-00003A000000}"/>
    <cellStyle name="xl_top_header" xfId="4" xr:uid="{00000000-0005-0000-0000-00003B000000}"/>
    <cellStyle name="xl_top_left_header" xfId="3" xr:uid="{00000000-0005-0000-0000-00003C000000}"/>
    <cellStyle name="xl_top_right_header" xfId="5" xr:uid="{00000000-0005-0000-0000-00003D000000}"/>
    <cellStyle name="xl_total_bot" xfId="68" xr:uid="{00000000-0005-0000-0000-00003E000000}"/>
    <cellStyle name="xl_total_center" xfId="65" xr:uid="{00000000-0005-0000-0000-00003F000000}"/>
    <cellStyle name="xl_total_left" xfId="64" xr:uid="{00000000-0005-0000-0000-000040000000}"/>
    <cellStyle name="xl_total_top" xfId="62" xr:uid="{00000000-0005-0000-0000-000041000000}"/>
    <cellStyle name="xl_total_top_left" xfId="61" xr:uid="{00000000-0005-0000-0000-000042000000}"/>
    <cellStyle name="xl_total_top_right" xfId="63" xr:uid="{00000000-0005-0000-0000-00004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zoomScale="90" zoomScaleNormal="90" workbookViewId="0">
      <pane xSplit="3" ySplit="8" topLeftCell="D16" activePane="bottomRight" state="frozen"/>
      <selection pane="topRight" activeCell="D1" sqref="D1"/>
      <selection pane="bottomLeft" activeCell="A9" sqref="A9"/>
      <selection pane="bottomRight" activeCell="E2" sqref="E2:F2"/>
    </sheetView>
  </sheetViews>
  <sheetFormatPr defaultColWidth="8.85546875" defaultRowHeight="15" x14ac:dyDescent="0.25"/>
  <cols>
    <col min="1" max="1" width="5.28515625" style="56" customWidth="1"/>
    <col min="2" max="2" width="45" style="57" customWidth="1"/>
    <col min="3" max="3" width="27.42578125" style="57" customWidth="1"/>
    <col min="4" max="6" width="16.140625" style="57" customWidth="1"/>
    <col min="7" max="16384" width="8.85546875" style="57"/>
  </cols>
  <sheetData>
    <row r="1" spans="1:11" x14ac:dyDescent="0.25">
      <c r="E1" s="216" t="s">
        <v>746</v>
      </c>
      <c r="F1" s="216"/>
    </row>
    <row r="2" spans="1:11" ht="93.6" customHeight="1" x14ac:dyDescent="0.25">
      <c r="E2" s="217" t="s">
        <v>849</v>
      </c>
      <c r="F2" s="217"/>
    </row>
    <row r="3" spans="1:11" ht="24" customHeight="1" x14ac:dyDescent="0.25">
      <c r="E3" s="216" t="s">
        <v>852</v>
      </c>
      <c r="F3" s="216"/>
    </row>
    <row r="4" spans="1:11" ht="49.9" customHeight="1" x14ac:dyDescent="0.25">
      <c r="A4" s="215" t="s">
        <v>850</v>
      </c>
      <c r="B4" s="215"/>
      <c r="C4" s="215"/>
      <c r="D4" s="215"/>
      <c r="E4" s="215"/>
      <c r="F4" s="215"/>
    </row>
    <row r="5" spans="1:11" x14ac:dyDescent="0.25">
      <c r="B5" s="58"/>
      <c r="C5" s="58"/>
      <c r="D5" s="58"/>
      <c r="E5" s="58"/>
      <c r="F5" s="58"/>
    </row>
    <row r="6" spans="1:11" ht="18.600000000000001" customHeight="1" x14ac:dyDescent="0.3">
      <c r="A6" s="59"/>
      <c r="B6" s="58"/>
      <c r="C6" s="58"/>
      <c r="D6" s="38"/>
      <c r="E6" s="214" t="s">
        <v>369</v>
      </c>
      <c r="F6" s="214"/>
      <c r="G6" s="60"/>
      <c r="H6" s="60"/>
      <c r="I6" s="60"/>
      <c r="J6" s="60"/>
      <c r="K6" s="60"/>
    </row>
    <row r="7" spans="1:11" ht="50.45" customHeight="1" x14ac:dyDescent="0.25">
      <c r="A7" s="61" t="s">
        <v>626</v>
      </c>
      <c r="B7" s="61" t="s">
        <v>370</v>
      </c>
      <c r="C7" s="61" t="s">
        <v>490</v>
      </c>
      <c r="D7" s="62" t="s">
        <v>851</v>
      </c>
      <c r="E7" s="62" t="s">
        <v>372</v>
      </c>
      <c r="F7" s="62" t="s">
        <v>489</v>
      </c>
    </row>
    <row r="8" spans="1:11" x14ac:dyDescent="0.25">
      <c r="A8" s="63">
        <v>1</v>
      </c>
      <c r="B8" s="64">
        <v>2</v>
      </c>
      <c r="C8" s="65">
        <v>3</v>
      </c>
      <c r="D8" s="65"/>
      <c r="E8" s="64">
        <v>5</v>
      </c>
      <c r="F8" s="65">
        <v>6</v>
      </c>
    </row>
    <row r="9" spans="1:11" ht="42.75" x14ac:dyDescent="0.25">
      <c r="A9" s="63"/>
      <c r="B9" s="66" t="s">
        <v>491</v>
      </c>
      <c r="C9" s="67" t="s">
        <v>492</v>
      </c>
      <c r="D9" s="68">
        <f>+D10+D15+D21+D30</f>
        <v>100.00000000000216</v>
      </c>
      <c r="E9" s="68">
        <f>+E10+E15+E21+E30</f>
        <v>-4.9480000000130531E-2</v>
      </c>
      <c r="F9" s="68">
        <f>+F10+F15+F21+F30</f>
        <v>5.1999999959662091E-4</v>
      </c>
    </row>
    <row r="10" spans="1:11" ht="25.5" x14ac:dyDescent="0.25">
      <c r="A10" s="213">
        <v>1</v>
      </c>
      <c r="B10" s="69" t="s">
        <v>493</v>
      </c>
      <c r="C10" s="70" t="s">
        <v>494</v>
      </c>
      <c r="D10" s="71">
        <f>D11+D13</f>
        <v>0</v>
      </c>
      <c r="E10" s="71">
        <f t="shared" ref="E10:F10" si="0">E11+E13</f>
        <v>0</v>
      </c>
      <c r="F10" s="71">
        <f t="shared" si="0"/>
        <v>0</v>
      </c>
    </row>
    <row r="11" spans="1:11" ht="25.5" x14ac:dyDescent="0.25">
      <c r="A11" s="213"/>
      <c r="B11" s="72" t="s">
        <v>495</v>
      </c>
      <c r="C11" s="73" t="s">
        <v>496</v>
      </c>
      <c r="D11" s="74">
        <f>D12</f>
        <v>0</v>
      </c>
      <c r="E11" s="74">
        <f t="shared" ref="E11:F11" si="1">E12</f>
        <v>0</v>
      </c>
      <c r="F11" s="74">
        <f t="shared" si="1"/>
        <v>0</v>
      </c>
    </row>
    <row r="12" spans="1:11" ht="38.25" x14ac:dyDescent="0.25">
      <c r="A12" s="213"/>
      <c r="B12" s="72" t="s">
        <v>497</v>
      </c>
      <c r="C12" s="73" t="s">
        <v>498</v>
      </c>
      <c r="D12" s="75"/>
      <c r="E12" s="75"/>
      <c r="F12" s="75"/>
    </row>
    <row r="13" spans="1:11" ht="25.5" x14ac:dyDescent="0.25">
      <c r="A13" s="213"/>
      <c r="B13" s="72" t="s">
        <v>499</v>
      </c>
      <c r="C13" s="73" t="s">
        <v>500</v>
      </c>
      <c r="D13" s="74">
        <f>D14</f>
        <v>0</v>
      </c>
      <c r="E13" s="74">
        <f t="shared" ref="E13:F13" si="2">E14</f>
        <v>0</v>
      </c>
      <c r="F13" s="74">
        <f t="shared" si="2"/>
        <v>0</v>
      </c>
    </row>
    <row r="14" spans="1:11" ht="38.25" x14ac:dyDescent="0.25">
      <c r="A14" s="213"/>
      <c r="B14" s="72" t="s">
        <v>501</v>
      </c>
      <c r="C14" s="73" t="s">
        <v>502</v>
      </c>
      <c r="D14" s="75"/>
      <c r="E14" s="75"/>
      <c r="F14" s="75"/>
    </row>
    <row r="15" spans="1:11" ht="25.5" x14ac:dyDescent="0.25">
      <c r="A15" s="213">
        <v>2</v>
      </c>
      <c r="B15" s="69" t="s">
        <v>611</v>
      </c>
      <c r="C15" s="70" t="s">
        <v>503</v>
      </c>
      <c r="D15" s="71">
        <f>D16</f>
        <v>282.89999999999998</v>
      </c>
      <c r="E15" s="71">
        <f t="shared" ref="E15:F15" si="3">E16</f>
        <v>0</v>
      </c>
      <c r="F15" s="71">
        <f t="shared" si="3"/>
        <v>0</v>
      </c>
    </row>
    <row r="16" spans="1:11" ht="38.25" x14ac:dyDescent="0.25">
      <c r="A16" s="213"/>
      <c r="B16" s="69" t="s">
        <v>646</v>
      </c>
      <c r="C16" s="70" t="s">
        <v>503</v>
      </c>
      <c r="D16" s="71">
        <f>D17+D19</f>
        <v>282.89999999999998</v>
      </c>
      <c r="E16" s="71">
        <f t="shared" ref="E16:F16" si="4">E17+E19</f>
        <v>0</v>
      </c>
      <c r="F16" s="71">
        <f t="shared" si="4"/>
        <v>0</v>
      </c>
    </row>
    <row r="17" spans="1:6" ht="38.25" x14ac:dyDescent="0.25">
      <c r="A17" s="213"/>
      <c r="B17" s="72" t="s">
        <v>645</v>
      </c>
      <c r="C17" s="73" t="s">
        <v>651</v>
      </c>
      <c r="D17" s="74">
        <f>D18</f>
        <v>290</v>
      </c>
      <c r="E17" s="74">
        <f t="shared" ref="E17:F17" si="5">E18</f>
        <v>0</v>
      </c>
      <c r="F17" s="74">
        <f t="shared" si="5"/>
        <v>0</v>
      </c>
    </row>
    <row r="18" spans="1:6" ht="51" x14ac:dyDescent="0.25">
      <c r="A18" s="213"/>
      <c r="B18" s="72" t="s">
        <v>643</v>
      </c>
      <c r="C18" s="73" t="s">
        <v>644</v>
      </c>
      <c r="D18" s="75">
        <v>290</v>
      </c>
      <c r="E18" s="75"/>
      <c r="F18" s="75"/>
    </row>
    <row r="19" spans="1:6" ht="38.25" x14ac:dyDescent="0.25">
      <c r="A19" s="213"/>
      <c r="B19" s="72" t="s">
        <v>649</v>
      </c>
      <c r="C19" s="73" t="s">
        <v>650</v>
      </c>
      <c r="D19" s="74">
        <v>-7.1</v>
      </c>
      <c r="E19" s="74">
        <f t="shared" ref="E19:F19" si="6">E20</f>
        <v>0</v>
      </c>
      <c r="F19" s="74">
        <f t="shared" si="6"/>
        <v>0</v>
      </c>
    </row>
    <row r="20" spans="1:6" ht="38.25" x14ac:dyDescent="0.25">
      <c r="A20" s="213"/>
      <c r="B20" s="72" t="s">
        <v>647</v>
      </c>
      <c r="C20" s="73" t="s">
        <v>648</v>
      </c>
      <c r="D20" s="74">
        <v>-7.1</v>
      </c>
      <c r="E20" s="75"/>
      <c r="F20" s="75"/>
    </row>
    <row r="21" spans="1:6" ht="25.5" x14ac:dyDescent="0.25">
      <c r="A21" s="213">
        <v>3</v>
      </c>
      <c r="B21" s="69" t="s">
        <v>642</v>
      </c>
      <c r="C21" s="70" t="s">
        <v>504</v>
      </c>
      <c r="D21" s="71">
        <f>D22+D26</f>
        <v>-182.89999999999782</v>
      </c>
      <c r="E21" s="71">
        <f t="shared" ref="E21:F21" si="7">E22+E26</f>
        <v>-4.9480000000130531E-2</v>
      </c>
      <c r="F21" s="71">
        <f t="shared" si="7"/>
        <v>5.1999999959662091E-4</v>
      </c>
    </row>
    <row r="22" spans="1:6" x14ac:dyDescent="0.25">
      <c r="A22" s="213"/>
      <c r="B22" s="72" t="s">
        <v>505</v>
      </c>
      <c r="C22" s="73" t="s">
        <v>506</v>
      </c>
      <c r="D22" s="74">
        <f t="shared" ref="D22:D24" si="8">D23</f>
        <v>-17654.3</v>
      </c>
      <c r="E22" s="74">
        <f t="shared" ref="E22:F24" si="9">E23</f>
        <v>-3940.31</v>
      </c>
      <c r="F22" s="74">
        <f t="shared" si="9"/>
        <v>-3344.31</v>
      </c>
    </row>
    <row r="23" spans="1:6" x14ac:dyDescent="0.25">
      <c r="A23" s="213"/>
      <c r="B23" s="76" t="s">
        <v>640</v>
      </c>
      <c r="C23" s="73" t="s">
        <v>636</v>
      </c>
      <c r="D23" s="74">
        <f t="shared" si="8"/>
        <v>-17654.3</v>
      </c>
      <c r="E23" s="74">
        <f t="shared" si="9"/>
        <v>-3940.31</v>
      </c>
      <c r="F23" s="74">
        <f t="shared" si="9"/>
        <v>-3344.31</v>
      </c>
    </row>
    <row r="24" spans="1:6" x14ac:dyDescent="0.25">
      <c r="A24" s="213"/>
      <c r="B24" s="76" t="s">
        <v>639</v>
      </c>
      <c r="C24" s="73" t="s">
        <v>634</v>
      </c>
      <c r="D24" s="74">
        <f t="shared" si="8"/>
        <v>-17654.3</v>
      </c>
      <c r="E24" s="74">
        <f t="shared" si="9"/>
        <v>-3940.31</v>
      </c>
      <c r="F24" s="74">
        <f t="shared" si="9"/>
        <v>-3344.31</v>
      </c>
    </row>
    <row r="25" spans="1:6" ht="25.5" x14ac:dyDescent="0.25">
      <c r="A25" s="213"/>
      <c r="B25" s="72" t="s">
        <v>641</v>
      </c>
      <c r="C25" s="73" t="s">
        <v>507</v>
      </c>
      <c r="D25" s="74">
        <v>-17654.3</v>
      </c>
      <c r="E25" s="74">
        <f>-(Доходы!D9+Источники!E18)</f>
        <v>-3940.31</v>
      </c>
      <c r="F25" s="74">
        <f>-(Доходы!E9+Источники!F18)</f>
        <v>-3344.31</v>
      </c>
    </row>
    <row r="26" spans="1:6" x14ac:dyDescent="0.25">
      <c r="A26" s="213"/>
      <c r="B26" s="72" t="s">
        <v>508</v>
      </c>
      <c r="C26" s="73" t="s">
        <v>509</v>
      </c>
      <c r="D26" s="74">
        <f t="shared" ref="D26:D28" si="10">D27</f>
        <v>17471.400000000001</v>
      </c>
      <c r="E26" s="74">
        <f t="shared" ref="E26:F28" si="11">E27</f>
        <v>3940.2605199999998</v>
      </c>
      <c r="F26" s="74">
        <f t="shared" si="11"/>
        <v>3344.3105199999995</v>
      </c>
    </row>
    <row r="27" spans="1:6" x14ac:dyDescent="0.25">
      <c r="A27" s="213"/>
      <c r="B27" s="76" t="s">
        <v>633</v>
      </c>
      <c r="C27" s="73" t="s">
        <v>632</v>
      </c>
      <c r="D27" s="74">
        <f t="shared" si="10"/>
        <v>17471.400000000001</v>
      </c>
      <c r="E27" s="74">
        <f t="shared" si="11"/>
        <v>3940.2605199999998</v>
      </c>
      <c r="F27" s="74">
        <f t="shared" si="11"/>
        <v>3344.3105199999995</v>
      </c>
    </row>
    <row r="28" spans="1:6" x14ac:dyDescent="0.25">
      <c r="A28" s="213"/>
      <c r="B28" s="76" t="s">
        <v>638</v>
      </c>
      <c r="C28" s="73" t="s">
        <v>635</v>
      </c>
      <c r="D28" s="74">
        <f t="shared" si="10"/>
        <v>17471.400000000001</v>
      </c>
      <c r="E28" s="74">
        <f t="shared" si="11"/>
        <v>3940.2605199999998</v>
      </c>
      <c r="F28" s="74">
        <f t="shared" si="11"/>
        <v>3344.3105199999995</v>
      </c>
    </row>
    <row r="29" spans="1:6" ht="25.5" x14ac:dyDescent="0.25">
      <c r="A29" s="213"/>
      <c r="B29" s="72" t="s">
        <v>637</v>
      </c>
      <c r="C29" s="73" t="s">
        <v>510</v>
      </c>
      <c r="D29" s="74">
        <v>17471.400000000001</v>
      </c>
      <c r="E29" s="74">
        <f>Ведомственная!H10+Источники!E20+69.7</f>
        <v>3940.2605199999998</v>
      </c>
      <c r="F29" s="74">
        <f>Ведомственная!I10+Источники!F20+159.7</f>
        <v>3344.3105199999995</v>
      </c>
    </row>
    <row r="30" spans="1:6" ht="25.5" x14ac:dyDescent="0.25">
      <c r="A30" s="213">
        <v>4</v>
      </c>
      <c r="B30" s="69" t="s">
        <v>511</v>
      </c>
      <c r="C30" s="70" t="s">
        <v>512</v>
      </c>
      <c r="D30" s="71">
        <f>D31</f>
        <v>0</v>
      </c>
      <c r="E30" s="71">
        <f t="shared" ref="E30:F30" si="12">E31</f>
        <v>0</v>
      </c>
      <c r="F30" s="71">
        <f t="shared" si="12"/>
        <v>0</v>
      </c>
    </row>
    <row r="31" spans="1:6" ht="25.5" x14ac:dyDescent="0.25">
      <c r="A31" s="213"/>
      <c r="B31" s="69" t="s">
        <v>513</v>
      </c>
      <c r="C31" s="70" t="s">
        <v>514</v>
      </c>
      <c r="D31" s="71">
        <f>D32+D35</f>
        <v>0</v>
      </c>
      <c r="E31" s="71">
        <f t="shared" ref="E31:F31" si="13">E32+E35</f>
        <v>0</v>
      </c>
      <c r="F31" s="71">
        <f t="shared" si="13"/>
        <v>0</v>
      </c>
    </row>
    <row r="32" spans="1:6" ht="25.5" x14ac:dyDescent="0.25">
      <c r="A32" s="213"/>
      <c r="B32" s="72" t="s">
        <v>515</v>
      </c>
      <c r="C32" s="73" t="s">
        <v>516</v>
      </c>
      <c r="D32" s="74">
        <f>D33</f>
        <v>0</v>
      </c>
      <c r="E32" s="74">
        <f t="shared" ref="E32:F33" si="14">E33</f>
        <v>0</v>
      </c>
      <c r="F32" s="74">
        <f t="shared" si="14"/>
        <v>0</v>
      </c>
    </row>
    <row r="33" spans="1:6" ht="38.25" x14ac:dyDescent="0.25">
      <c r="A33" s="213"/>
      <c r="B33" s="72" t="s">
        <v>631</v>
      </c>
      <c r="C33" s="73" t="s">
        <v>630</v>
      </c>
      <c r="D33" s="74">
        <f>D34</f>
        <v>0</v>
      </c>
      <c r="E33" s="74">
        <f t="shared" si="14"/>
        <v>0</v>
      </c>
      <c r="F33" s="74">
        <f t="shared" si="14"/>
        <v>0</v>
      </c>
    </row>
    <row r="34" spans="1:6" ht="51" x14ac:dyDescent="0.25">
      <c r="A34" s="213"/>
      <c r="B34" s="72" t="s">
        <v>517</v>
      </c>
      <c r="C34" s="73" t="s">
        <v>653</v>
      </c>
      <c r="D34" s="75"/>
      <c r="E34" s="75"/>
      <c r="F34" s="75"/>
    </row>
    <row r="35" spans="1:6" ht="25.5" x14ac:dyDescent="0.25">
      <c r="A35" s="213"/>
      <c r="B35" s="72" t="s">
        <v>518</v>
      </c>
      <c r="C35" s="73" t="s">
        <v>519</v>
      </c>
      <c r="D35" s="74">
        <f>D36</f>
        <v>0</v>
      </c>
      <c r="E35" s="74">
        <f t="shared" ref="E35:F36" si="15">E36</f>
        <v>0</v>
      </c>
      <c r="F35" s="74">
        <f t="shared" si="15"/>
        <v>0</v>
      </c>
    </row>
    <row r="36" spans="1:6" ht="38.25" x14ac:dyDescent="0.25">
      <c r="A36" s="213"/>
      <c r="B36" s="72" t="s">
        <v>629</v>
      </c>
      <c r="C36" s="73" t="s">
        <v>628</v>
      </c>
      <c r="D36" s="74">
        <f>D37</f>
        <v>0</v>
      </c>
      <c r="E36" s="74">
        <f t="shared" si="15"/>
        <v>0</v>
      </c>
      <c r="F36" s="74">
        <f t="shared" si="15"/>
        <v>0</v>
      </c>
    </row>
    <row r="37" spans="1:6" ht="51" x14ac:dyDescent="0.25">
      <c r="A37" s="213"/>
      <c r="B37" s="72" t="s">
        <v>627</v>
      </c>
      <c r="C37" s="73" t="s">
        <v>652</v>
      </c>
      <c r="D37" s="75"/>
      <c r="E37" s="75"/>
      <c r="F37" s="75"/>
    </row>
  </sheetData>
  <sheetProtection autoFilter="0"/>
  <autoFilter ref="A8:F8" xr:uid="{00000000-0009-0000-0000-000000000000}"/>
  <mergeCells count="9">
    <mergeCell ref="A21:A29"/>
    <mergeCell ref="A30:A37"/>
    <mergeCell ref="E6:F6"/>
    <mergeCell ref="A4:F4"/>
    <mergeCell ref="E1:F1"/>
    <mergeCell ref="E2:F2"/>
    <mergeCell ref="E3:F3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82"/>
  <sheetViews>
    <sheetView zoomScale="90" zoomScaleNormal="90" workbookViewId="0">
      <selection sqref="A1:XFD1048576"/>
    </sheetView>
  </sheetViews>
  <sheetFormatPr defaultColWidth="8.85546875" defaultRowHeight="12.75" x14ac:dyDescent="0.2"/>
  <cols>
    <col min="1" max="1" width="23.85546875" style="40" customWidth="1"/>
    <col min="2" max="2" width="33.42578125" style="40" customWidth="1"/>
    <col min="3" max="3" width="27.5703125" style="40" customWidth="1"/>
    <col min="4" max="4" width="16.5703125" style="40" customWidth="1"/>
    <col min="5" max="5" width="14.85546875" style="40" customWidth="1"/>
    <col min="6" max="11" width="10.7109375" style="40" customWidth="1"/>
    <col min="12" max="16384" width="8.85546875" style="40"/>
  </cols>
  <sheetData>
    <row r="2" spans="1:11" x14ac:dyDescent="0.2">
      <c r="A2" s="252" t="s">
        <v>710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11" ht="13.5" thickBot="1" x14ac:dyDescent="0.25">
      <c r="A3" s="41"/>
      <c r="B3" s="41"/>
      <c r="C3" s="41"/>
      <c r="D3" s="41"/>
      <c r="E3" s="41"/>
      <c r="F3" s="253"/>
      <c r="G3" s="253"/>
      <c r="H3" s="41"/>
      <c r="I3" s="42"/>
      <c r="J3" s="43"/>
      <c r="K3" s="43"/>
    </row>
    <row r="4" spans="1:11" ht="13.5" thickBot="1" x14ac:dyDescent="0.25">
      <c r="A4" s="254" t="s">
        <v>673</v>
      </c>
      <c r="B4" s="256" t="s">
        <v>674</v>
      </c>
      <c r="C4" s="259" t="s">
        <v>675</v>
      </c>
      <c r="D4" s="261" t="s">
        <v>676</v>
      </c>
      <c r="E4" s="261"/>
      <c r="F4" s="261"/>
      <c r="G4" s="261"/>
      <c r="H4" s="261"/>
      <c r="I4" s="261"/>
      <c r="J4" s="261"/>
      <c r="K4" s="261"/>
    </row>
    <row r="5" spans="1:11" ht="13.5" thickBot="1" x14ac:dyDescent="0.25">
      <c r="A5" s="255"/>
      <c r="B5" s="257"/>
      <c r="C5" s="260"/>
      <c r="D5" s="262" t="s">
        <v>677</v>
      </c>
      <c r="E5" s="262"/>
      <c r="F5" s="262"/>
      <c r="G5" s="262"/>
      <c r="H5" s="262"/>
      <c r="I5" s="262"/>
      <c r="J5" s="262"/>
      <c r="K5" s="262"/>
    </row>
    <row r="6" spans="1:11" ht="13.5" thickBot="1" x14ac:dyDescent="0.25">
      <c r="A6" s="255"/>
      <c r="B6" s="258"/>
      <c r="C6" s="260"/>
      <c r="D6" s="262" t="s">
        <v>678</v>
      </c>
      <c r="E6" s="262"/>
      <c r="F6" s="44">
        <v>2024</v>
      </c>
      <c r="G6" s="44">
        <v>2025</v>
      </c>
      <c r="H6" s="44">
        <v>2026</v>
      </c>
      <c r="I6" s="44">
        <v>2027</v>
      </c>
      <c r="J6" s="44">
        <v>2028</v>
      </c>
      <c r="K6" s="44">
        <v>2029</v>
      </c>
    </row>
    <row r="7" spans="1:11" ht="13.5" thickBo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  <c r="I7" s="45">
        <v>9</v>
      </c>
      <c r="J7" s="45">
        <v>10</v>
      </c>
      <c r="K7" s="45">
        <v>11</v>
      </c>
    </row>
    <row r="8" spans="1:11" ht="13.5" thickBot="1" x14ac:dyDescent="0.25">
      <c r="A8" s="263" t="s">
        <v>679</v>
      </c>
      <c r="B8" s="264" t="s">
        <v>711</v>
      </c>
      <c r="C8" s="265" t="s">
        <v>713</v>
      </c>
      <c r="D8" s="44" t="s">
        <v>678</v>
      </c>
      <c r="E8" s="50">
        <f>E13+E38+E53+E68</f>
        <v>21613.571089500001</v>
      </c>
      <c r="F8" s="50">
        <f t="shared" ref="F8:K8" si="0">F13+F38+F53+F68</f>
        <v>6754</v>
      </c>
      <c r="G8" s="50">
        <f t="shared" si="0"/>
        <v>3520.56052</v>
      </c>
      <c r="H8" s="50">
        <f t="shared" si="0"/>
        <v>2894.6105199999997</v>
      </c>
      <c r="I8" s="50">
        <f t="shared" si="0"/>
        <v>2658.38</v>
      </c>
      <c r="J8" s="50">
        <f t="shared" si="0"/>
        <v>2811.0409</v>
      </c>
      <c r="K8" s="50">
        <f t="shared" si="0"/>
        <v>2974.9791494999999</v>
      </c>
    </row>
    <row r="9" spans="1:11" ht="26.25" thickBot="1" x14ac:dyDescent="0.25">
      <c r="A9" s="263"/>
      <c r="B9" s="264"/>
      <c r="C9" s="265"/>
      <c r="D9" s="44" t="s">
        <v>680</v>
      </c>
      <c r="E9" s="50">
        <f t="shared" ref="E9:K12" si="1">E14+E39+E54+E69</f>
        <v>0</v>
      </c>
      <c r="F9" s="50">
        <f t="shared" si="1"/>
        <v>0</v>
      </c>
      <c r="G9" s="50">
        <f t="shared" si="1"/>
        <v>0</v>
      </c>
      <c r="H9" s="50">
        <f t="shared" si="1"/>
        <v>0</v>
      </c>
      <c r="I9" s="50">
        <f t="shared" si="1"/>
        <v>0</v>
      </c>
      <c r="J9" s="50">
        <f t="shared" si="1"/>
        <v>0</v>
      </c>
      <c r="K9" s="50">
        <f t="shared" si="1"/>
        <v>0</v>
      </c>
    </row>
    <row r="10" spans="1:11" ht="13.5" thickBot="1" x14ac:dyDescent="0.25">
      <c r="A10" s="263"/>
      <c r="B10" s="264"/>
      <c r="C10" s="265"/>
      <c r="D10" s="44" t="s">
        <v>681</v>
      </c>
      <c r="E10" s="50">
        <f t="shared" si="1"/>
        <v>0</v>
      </c>
      <c r="F10" s="50">
        <f t="shared" si="1"/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 t="shared" si="1"/>
        <v>0</v>
      </c>
      <c r="K10" s="50">
        <f t="shared" si="1"/>
        <v>0</v>
      </c>
    </row>
    <row r="11" spans="1:11" ht="13.5" thickBot="1" x14ac:dyDescent="0.25">
      <c r="A11" s="263"/>
      <c r="B11" s="264"/>
      <c r="C11" s="265"/>
      <c r="D11" s="44" t="s">
        <v>682</v>
      </c>
      <c r="E11" s="50">
        <f t="shared" si="1"/>
        <v>21613.571089500001</v>
      </c>
      <c r="F11" s="50">
        <f t="shared" si="1"/>
        <v>6754</v>
      </c>
      <c r="G11" s="50">
        <f t="shared" si="1"/>
        <v>3520.56052</v>
      </c>
      <c r="H11" s="50">
        <f t="shared" si="1"/>
        <v>2894.6105199999997</v>
      </c>
      <c r="I11" s="50">
        <f t="shared" si="1"/>
        <v>2658.38</v>
      </c>
      <c r="J11" s="50">
        <f t="shared" si="1"/>
        <v>2811.0409</v>
      </c>
      <c r="K11" s="50">
        <f t="shared" si="1"/>
        <v>2974.9791494999999</v>
      </c>
    </row>
    <row r="12" spans="1:11" ht="26.25" thickBot="1" x14ac:dyDescent="0.25">
      <c r="A12" s="263"/>
      <c r="B12" s="264"/>
      <c r="C12" s="265"/>
      <c r="D12" s="44" t="s">
        <v>683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1"/>
        <v>0</v>
      </c>
      <c r="K12" s="50">
        <f t="shared" si="1"/>
        <v>0</v>
      </c>
    </row>
    <row r="13" spans="1:11" ht="17.25" customHeight="1" thickBot="1" x14ac:dyDescent="0.25">
      <c r="A13" s="263" t="s">
        <v>684</v>
      </c>
      <c r="B13" s="264" t="s">
        <v>685</v>
      </c>
      <c r="C13" s="265" t="s">
        <v>713</v>
      </c>
      <c r="D13" s="44" t="s">
        <v>678</v>
      </c>
      <c r="E13" s="51">
        <f>E18+E23+E28+E33</f>
        <v>18207.759964500001</v>
      </c>
      <c r="F13" s="51">
        <f t="shared" ref="F13:K13" si="2">F18+F23+F28+F33</f>
        <v>4701.8999999999996</v>
      </c>
      <c r="G13" s="51">
        <f t="shared" si="2"/>
        <v>3070.56052</v>
      </c>
      <c r="H13" s="51">
        <f t="shared" si="2"/>
        <v>2694.6105199999997</v>
      </c>
      <c r="I13" s="51">
        <f t="shared" si="2"/>
        <v>2443.38</v>
      </c>
      <c r="J13" s="51">
        <f t="shared" si="2"/>
        <v>2577.7658999999999</v>
      </c>
      <c r="K13" s="51">
        <f t="shared" si="2"/>
        <v>2719.5430244999998</v>
      </c>
    </row>
    <row r="14" spans="1:11" ht="26.25" thickBot="1" x14ac:dyDescent="0.25">
      <c r="A14" s="263"/>
      <c r="B14" s="264"/>
      <c r="C14" s="265"/>
      <c r="D14" s="44" t="s">
        <v>680</v>
      </c>
      <c r="E14" s="51">
        <f t="shared" ref="E14:K17" si="3">E19+E24+E29+E34</f>
        <v>0</v>
      </c>
      <c r="F14" s="51">
        <f t="shared" si="3"/>
        <v>0</v>
      </c>
      <c r="G14" s="51">
        <f t="shared" si="3"/>
        <v>0</v>
      </c>
      <c r="H14" s="51">
        <f t="shared" si="3"/>
        <v>0</v>
      </c>
      <c r="I14" s="51">
        <f t="shared" si="3"/>
        <v>0</v>
      </c>
      <c r="J14" s="51">
        <f t="shared" si="3"/>
        <v>0</v>
      </c>
      <c r="K14" s="51">
        <f t="shared" si="3"/>
        <v>0</v>
      </c>
    </row>
    <row r="15" spans="1:11" ht="13.5" thickBot="1" x14ac:dyDescent="0.25">
      <c r="A15" s="263"/>
      <c r="B15" s="264"/>
      <c r="C15" s="265"/>
      <c r="D15" s="44" t="s">
        <v>681</v>
      </c>
      <c r="E15" s="51">
        <f t="shared" si="3"/>
        <v>0</v>
      </c>
      <c r="F15" s="51">
        <f t="shared" si="3"/>
        <v>0</v>
      </c>
      <c r="G15" s="51">
        <f t="shared" si="3"/>
        <v>0</v>
      </c>
      <c r="H15" s="51">
        <f t="shared" si="3"/>
        <v>0</v>
      </c>
      <c r="I15" s="51">
        <f t="shared" si="3"/>
        <v>0</v>
      </c>
      <c r="J15" s="51">
        <f t="shared" si="3"/>
        <v>0</v>
      </c>
      <c r="K15" s="51">
        <f t="shared" si="3"/>
        <v>0</v>
      </c>
    </row>
    <row r="16" spans="1:11" ht="13.5" thickBot="1" x14ac:dyDescent="0.25">
      <c r="A16" s="263"/>
      <c r="B16" s="264"/>
      <c r="C16" s="265"/>
      <c r="D16" s="44" t="s">
        <v>682</v>
      </c>
      <c r="E16" s="51">
        <f t="shared" si="3"/>
        <v>18207.759964500001</v>
      </c>
      <c r="F16" s="51">
        <f t="shared" si="3"/>
        <v>4701.8999999999996</v>
      </c>
      <c r="G16" s="51">
        <f t="shared" si="3"/>
        <v>3070.56052</v>
      </c>
      <c r="H16" s="51">
        <f t="shared" si="3"/>
        <v>2694.6105199999997</v>
      </c>
      <c r="I16" s="51">
        <f t="shared" si="3"/>
        <v>2443.38</v>
      </c>
      <c r="J16" s="51">
        <f t="shared" si="3"/>
        <v>2577.7658999999999</v>
      </c>
      <c r="K16" s="51">
        <f t="shared" si="3"/>
        <v>2719.5430244999998</v>
      </c>
    </row>
    <row r="17" spans="1:11" ht="26.25" thickBot="1" x14ac:dyDescent="0.25">
      <c r="A17" s="263"/>
      <c r="B17" s="264"/>
      <c r="C17" s="265"/>
      <c r="D17" s="44" t="s">
        <v>683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  <c r="K17" s="51">
        <f t="shared" si="3"/>
        <v>0</v>
      </c>
    </row>
    <row r="18" spans="1:11" ht="17.25" customHeight="1" thickBot="1" x14ac:dyDescent="0.25">
      <c r="A18" s="263" t="s">
        <v>686</v>
      </c>
      <c r="B18" s="264" t="s">
        <v>687</v>
      </c>
      <c r="C18" s="265" t="s">
        <v>713</v>
      </c>
      <c r="D18" s="44" t="s">
        <v>678</v>
      </c>
      <c r="E18" s="52">
        <f>E19+E20+E21+E22</f>
        <v>15646.5494445</v>
      </c>
      <c r="F18" s="52">
        <f>F19+F20+F21+F22</f>
        <v>2992</v>
      </c>
      <c r="G18" s="52">
        <f t="shared" ref="G18:K18" si="4">G19+G20+G21+G22</f>
        <v>2597.8605200000002</v>
      </c>
      <c r="H18" s="52">
        <f t="shared" si="4"/>
        <v>2316</v>
      </c>
      <c r="I18" s="52">
        <f t="shared" si="4"/>
        <v>2443.38</v>
      </c>
      <c r="J18" s="52">
        <f t="shared" si="4"/>
        <v>2577.7658999999999</v>
      </c>
      <c r="K18" s="52">
        <f t="shared" si="4"/>
        <v>2719.5430244999998</v>
      </c>
    </row>
    <row r="19" spans="1:11" ht="26.25" thickBot="1" x14ac:dyDescent="0.25">
      <c r="A19" s="263"/>
      <c r="B19" s="264"/>
      <c r="C19" s="265"/>
      <c r="D19" s="44" t="s">
        <v>680</v>
      </c>
      <c r="E19" s="52">
        <f>F19+G19+H19+I19+J19+K19</f>
        <v>0</v>
      </c>
      <c r="F19" s="52"/>
      <c r="G19" s="53"/>
      <c r="H19" s="53"/>
      <c r="I19" s="54"/>
      <c r="J19" s="54"/>
      <c r="K19" s="54"/>
    </row>
    <row r="20" spans="1:11" ht="13.5" thickBot="1" x14ac:dyDescent="0.25">
      <c r="A20" s="263"/>
      <c r="B20" s="264"/>
      <c r="C20" s="265"/>
      <c r="D20" s="44" t="s">
        <v>681</v>
      </c>
      <c r="E20" s="52">
        <f>F20+G20+H20+I20+J20+K20</f>
        <v>0</v>
      </c>
      <c r="F20" s="52"/>
      <c r="G20" s="53"/>
      <c r="H20" s="53"/>
      <c r="I20" s="54"/>
      <c r="J20" s="54"/>
      <c r="K20" s="54"/>
    </row>
    <row r="21" spans="1:11" ht="13.5" thickBot="1" x14ac:dyDescent="0.25">
      <c r="A21" s="263"/>
      <c r="B21" s="264"/>
      <c r="C21" s="265"/>
      <c r="D21" s="44" t="s">
        <v>682</v>
      </c>
      <c r="E21" s="52">
        <f>F21+G21+H21+I21+J21+K21</f>
        <v>15646.5494445</v>
      </c>
      <c r="F21" s="52">
        <f>Программная!F12</f>
        <v>2992</v>
      </c>
      <c r="G21" s="52">
        <f>Программная!G12</f>
        <v>2597.8605200000002</v>
      </c>
      <c r="H21" s="52">
        <f>Программная!H12</f>
        <v>2316</v>
      </c>
      <c r="I21" s="52">
        <f>H21*105.5/100</f>
        <v>2443.38</v>
      </c>
      <c r="J21" s="52">
        <f>I21*1.055</f>
        <v>2577.7658999999999</v>
      </c>
      <c r="K21" s="52">
        <f>J21*1.055</f>
        <v>2719.5430244999998</v>
      </c>
    </row>
    <row r="22" spans="1:11" ht="26.25" thickBot="1" x14ac:dyDescent="0.25">
      <c r="A22" s="263"/>
      <c r="B22" s="264"/>
      <c r="C22" s="265"/>
      <c r="D22" s="44" t="s">
        <v>683</v>
      </c>
      <c r="E22" s="52">
        <f>F22+G22+H22+I22+J22+K22</f>
        <v>0</v>
      </c>
      <c r="F22" s="52"/>
      <c r="G22" s="53"/>
      <c r="H22" s="53"/>
      <c r="I22" s="54"/>
      <c r="J22" s="54"/>
      <c r="K22" s="54"/>
    </row>
    <row r="23" spans="1:11" ht="17.25" customHeight="1" thickBot="1" x14ac:dyDescent="0.25">
      <c r="A23" s="266" t="s">
        <v>688</v>
      </c>
      <c r="B23" s="264" t="s">
        <v>689</v>
      </c>
      <c r="C23" s="265" t="s">
        <v>713</v>
      </c>
      <c r="D23" s="44" t="s">
        <v>678</v>
      </c>
      <c r="E23" s="52">
        <f>E24+E25+E26+E27</f>
        <v>1250.3</v>
      </c>
      <c r="F23" s="52">
        <f t="shared" ref="F23:K23" si="5">F24+F25+F26+F27</f>
        <v>1004.9</v>
      </c>
      <c r="G23" s="52">
        <f t="shared" si="5"/>
        <v>122.7</v>
      </c>
      <c r="H23" s="52">
        <f t="shared" si="5"/>
        <v>122.7</v>
      </c>
      <c r="I23" s="52">
        <f t="shared" si="5"/>
        <v>0</v>
      </c>
      <c r="J23" s="52">
        <f t="shared" si="5"/>
        <v>0</v>
      </c>
      <c r="K23" s="52">
        <f t="shared" si="5"/>
        <v>0</v>
      </c>
    </row>
    <row r="24" spans="1:11" ht="26.25" thickBot="1" x14ac:dyDescent="0.25">
      <c r="A24" s="267"/>
      <c r="B24" s="264"/>
      <c r="C24" s="265"/>
      <c r="D24" s="44" t="s">
        <v>680</v>
      </c>
      <c r="E24" s="52">
        <f>F24+G24+H24+I24+J24+K24</f>
        <v>0</v>
      </c>
      <c r="F24" s="52"/>
      <c r="G24" s="53"/>
      <c r="H24" s="53"/>
      <c r="I24" s="52"/>
      <c r="J24" s="52"/>
      <c r="K24" s="52"/>
    </row>
    <row r="25" spans="1:11" ht="13.5" thickBot="1" x14ac:dyDescent="0.25">
      <c r="A25" s="267"/>
      <c r="B25" s="264"/>
      <c r="C25" s="265"/>
      <c r="D25" s="44" t="s">
        <v>681</v>
      </c>
      <c r="E25" s="52">
        <f>F25+G25+H25+I25+J25+K25</f>
        <v>0</v>
      </c>
      <c r="F25" s="52"/>
      <c r="G25" s="53"/>
      <c r="H25" s="53"/>
      <c r="I25" s="54"/>
      <c r="J25" s="54"/>
      <c r="K25" s="54"/>
    </row>
    <row r="26" spans="1:11" ht="13.5" thickBot="1" x14ac:dyDescent="0.25">
      <c r="A26" s="267"/>
      <c r="B26" s="264"/>
      <c r="C26" s="265"/>
      <c r="D26" s="44" t="s">
        <v>682</v>
      </c>
      <c r="E26" s="52">
        <f>F26+G26+H26+I26+J26+K26</f>
        <v>1250.3</v>
      </c>
      <c r="F26" s="52">
        <f>Программная!F23</f>
        <v>1004.9</v>
      </c>
      <c r="G26" s="52">
        <f>Программная!G23</f>
        <v>122.7</v>
      </c>
      <c r="H26" s="52">
        <f>Программная!H23</f>
        <v>122.7</v>
      </c>
      <c r="I26" s="52"/>
      <c r="J26" s="52"/>
      <c r="K26" s="52"/>
    </row>
    <row r="27" spans="1:11" ht="26.25" thickBot="1" x14ac:dyDescent="0.25">
      <c r="A27" s="268"/>
      <c r="B27" s="264"/>
      <c r="C27" s="265"/>
      <c r="D27" s="44" t="s">
        <v>683</v>
      </c>
      <c r="E27" s="52">
        <f>F27+G27+H27+I27+J27+K27</f>
        <v>0</v>
      </c>
      <c r="F27" s="52"/>
      <c r="G27" s="53"/>
      <c r="H27" s="53"/>
      <c r="I27" s="54"/>
      <c r="J27" s="54"/>
      <c r="K27" s="54"/>
    </row>
    <row r="28" spans="1:11" ht="17.25" customHeight="1" thickBot="1" x14ac:dyDescent="0.25">
      <c r="A28" s="266" t="s">
        <v>690</v>
      </c>
      <c r="B28" s="264" t="s">
        <v>691</v>
      </c>
      <c r="C28" s="265" t="s">
        <v>713</v>
      </c>
      <c r="D28" s="44" t="s">
        <v>678</v>
      </c>
      <c r="E28" s="52">
        <f>E29+E30+E31+E32</f>
        <v>1025.9105199999999</v>
      </c>
      <c r="F28" s="52">
        <f t="shared" ref="F28:K28" si="6">F29+F30+F31+F32</f>
        <v>420</v>
      </c>
      <c r="G28" s="52">
        <f t="shared" si="6"/>
        <v>350</v>
      </c>
      <c r="H28" s="52">
        <f t="shared" si="6"/>
        <v>255.91051999999999</v>
      </c>
      <c r="I28" s="52">
        <f t="shared" si="6"/>
        <v>0</v>
      </c>
      <c r="J28" s="52">
        <f t="shared" si="6"/>
        <v>0</v>
      </c>
      <c r="K28" s="52">
        <f t="shared" si="6"/>
        <v>0</v>
      </c>
    </row>
    <row r="29" spans="1:11" ht="26.25" thickBot="1" x14ac:dyDescent="0.25">
      <c r="A29" s="267"/>
      <c r="B29" s="264"/>
      <c r="C29" s="265"/>
      <c r="D29" s="44" t="s">
        <v>680</v>
      </c>
      <c r="E29" s="52">
        <f>F29+G29+H29+I29+J29+K29</f>
        <v>0</v>
      </c>
      <c r="F29" s="52"/>
      <c r="G29" s="53"/>
      <c r="H29" s="53"/>
      <c r="I29" s="54"/>
      <c r="J29" s="54"/>
      <c r="K29" s="54"/>
    </row>
    <row r="30" spans="1:11" ht="13.5" thickBot="1" x14ac:dyDescent="0.25">
      <c r="A30" s="267"/>
      <c r="B30" s="264"/>
      <c r="C30" s="265"/>
      <c r="D30" s="44" t="s">
        <v>681</v>
      </c>
      <c r="E30" s="52">
        <f>F30+G30+H30+I30+J30+K30</f>
        <v>0</v>
      </c>
      <c r="F30" s="52"/>
      <c r="G30" s="53"/>
      <c r="H30" s="53"/>
      <c r="I30" s="54"/>
      <c r="J30" s="54"/>
      <c r="K30" s="54"/>
    </row>
    <row r="31" spans="1:11" ht="13.5" thickBot="1" x14ac:dyDescent="0.25">
      <c r="A31" s="267"/>
      <c r="B31" s="264"/>
      <c r="C31" s="265"/>
      <c r="D31" s="44" t="s">
        <v>682</v>
      </c>
      <c r="E31" s="52">
        <f>F31+G31+H31+I31+J31+K31</f>
        <v>1025.9105199999999</v>
      </c>
      <c r="F31" s="52">
        <f>Программная!F39</f>
        <v>420</v>
      </c>
      <c r="G31" s="52">
        <f>Программная!G39</f>
        <v>350</v>
      </c>
      <c r="H31" s="52">
        <f>Программная!H39</f>
        <v>255.91051999999999</v>
      </c>
      <c r="I31" s="52"/>
      <c r="J31" s="52"/>
      <c r="K31" s="52"/>
    </row>
    <row r="32" spans="1:11" ht="26.25" thickBot="1" x14ac:dyDescent="0.25">
      <c r="A32" s="268"/>
      <c r="B32" s="264"/>
      <c r="C32" s="265"/>
      <c r="D32" s="44" t="s">
        <v>683</v>
      </c>
      <c r="E32" s="52">
        <f>F32+G32+H32+I32+J32+K32</f>
        <v>0</v>
      </c>
      <c r="F32" s="52"/>
      <c r="G32" s="53"/>
      <c r="H32" s="53"/>
      <c r="I32" s="54"/>
      <c r="J32" s="54"/>
      <c r="K32" s="54"/>
    </row>
    <row r="33" spans="1:11" ht="17.25" customHeight="1" thickBot="1" x14ac:dyDescent="0.25">
      <c r="A33" s="266" t="s">
        <v>692</v>
      </c>
      <c r="B33" s="264" t="s">
        <v>693</v>
      </c>
      <c r="C33" s="265" t="s">
        <v>713</v>
      </c>
      <c r="D33" s="44" t="s">
        <v>678</v>
      </c>
      <c r="E33" s="52">
        <f>E34+E35+E36+E37</f>
        <v>285</v>
      </c>
      <c r="F33" s="52">
        <f t="shared" ref="F33:K33" si="7">F34+F35+F36+F37</f>
        <v>285</v>
      </c>
      <c r="G33" s="52">
        <f t="shared" si="7"/>
        <v>0</v>
      </c>
      <c r="H33" s="52">
        <f t="shared" si="7"/>
        <v>0</v>
      </c>
      <c r="I33" s="52">
        <f t="shared" si="7"/>
        <v>0</v>
      </c>
      <c r="J33" s="52">
        <f t="shared" si="7"/>
        <v>0</v>
      </c>
      <c r="K33" s="52">
        <f t="shared" si="7"/>
        <v>0</v>
      </c>
    </row>
    <row r="34" spans="1:11" ht="26.25" thickBot="1" x14ac:dyDescent="0.25">
      <c r="A34" s="267"/>
      <c r="B34" s="264"/>
      <c r="C34" s="265"/>
      <c r="D34" s="44" t="s">
        <v>680</v>
      </c>
      <c r="E34" s="52">
        <f>F34+G34+H34+I34+J34+K34</f>
        <v>0</v>
      </c>
      <c r="F34" s="52"/>
      <c r="G34" s="53"/>
      <c r="H34" s="53"/>
      <c r="I34" s="54"/>
      <c r="J34" s="54"/>
      <c r="K34" s="54"/>
    </row>
    <row r="35" spans="1:11" ht="13.5" thickBot="1" x14ac:dyDescent="0.25">
      <c r="A35" s="267"/>
      <c r="B35" s="264"/>
      <c r="C35" s="265"/>
      <c r="D35" s="44" t="s">
        <v>681</v>
      </c>
      <c r="E35" s="52">
        <f>F35+G35+H35+I35+J35+K35</f>
        <v>0</v>
      </c>
      <c r="F35" s="52"/>
      <c r="G35" s="53"/>
      <c r="H35" s="53"/>
      <c r="I35" s="54"/>
      <c r="J35" s="54"/>
      <c r="K35" s="54"/>
    </row>
    <row r="36" spans="1:11" ht="13.5" thickBot="1" x14ac:dyDescent="0.25">
      <c r="A36" s="267"/>
      <c r="B36" s="264"/>
      <c r="C36" s="265"/>
      <c r="D36" s="44" t="s">
        <v>682</v>
      </c>
      <c r="E36" s="52">
        <f>F36+G36+H36+I36+J36+K36</f>
        <v>285</v>
      </c>
      <c r="F36" s="52">
        <f>Программная!F49</f>
        <v>285</v>
      </c>
      <c r="G36" s="52">
        <f>Программная!G49</f>
        <v>0</v>
      </c>
      <c r="H36" s="52">
        <f>Программная!H49</f>
        <v>0</v>
      </c>
      <c r="I36" s="52">
        <f>H36*1.055</f>
        <v>0</v>
      </c>
      <c r="J36" s="52">
        <f>I36*1.055</f>
        <v>0</v>
      </c>
      <c r="K36" s="52">
        <f>J36*1.055</f>
        <v>0</v>
      </c>
    </row>
    <row r="37" spans="1:11" ht="26.25" thickBot="1" x14ac:dyDescent="0.25">
      <c r="A37" s="268"/>
      <c r="B37" s="264"/>
      <c r="C37" s="265"/>
      <c r="D37" s="44" t="s">
        <v>683</v>
      </c>
      <c r="E37" s="52">
        <f>F37+G37+H37+I37+J37+K37</f>
        <v>0</v>
      </c>
      <c r="F37" s="52"/>
      <c r="G37" s="53"/>
      <c r="H37" s="53"/>
      <c r="I37" s="54"/>
      <c r="J37" s="54"/>
      <c r="K37" s="54"/>
    </row>
    <row r="38" spans="1:11" ht="17.25" customHeight="1" thickBot="1" x14ac:dyDescent="0.25">
      <c r="A38" s="263" t="s">
        <v>694</v>
      </c>
      <c r="B38" s="264" t="s">
        <v>695</v>
      </c>
      <c r="C38" s="265" t="s">
        <v>713</v>
      </c>
      <c r="D38" s="44" t="s">
        <v>678</v>
      </c>
      <c r="E38" s="51">
        <f>E43+E48</f>
        <v>831</v>
      </c>
      <c r="F38" s="51">
        <f t="shared" ref="F38:K38" si="8">F43+F48</f>
        <v>831</v>
      </c>
      <c r="G38" s="51">
        <f t="shared" si="8"/>
        <v>0</v>
      </c>
      <c r="H38" s="51">
        <f t="shared" si="8"/>
        <v>0</v>
      </c>
      <c r="I38" s="51">
        <f t="shared" si="8"/>
        <v>0</v>
      </c>
      <c r="J38" s="51">
        <f t="shared" si="8"/>
        <v>0</v>
      </c>
      <c r="K38" s="51">
        <f t="shared" si="8"/>
        <v>0</v>
      </c>
    </row>
    <row r="39" spans="1:11" ht="26.25" thickBot="1" x14ac:dyDescent="0.25">
      <c r="A39" s="263"/>
      <c r="B39" s="264"/>
      <c r="C39" s="265"/>
      <c r="D39" s="44" t="s">
        <v>680</v>
      </c>
      <c r="E39" s="51">
        <f t="shared" ref="E39:K42" si="9">E44+E49</f>
        <v>0</v>
      </c>
      <c r="F39" s="51">
        <f t="shared" si="9"/>
        <v>0</v>
      </c>
      <c r="G39" s="51">
        <f t="shared" si="9"/>
        <v>0</v>
      </c>
      <c r="H39" s="51">
        <f t="shared" si="9"/>
        <v>0</v>
      </c>
      <c r="I39" s="51">
        <f t="shared" si="9"/>
        <v>0</v>
      </c>
      <c r="J39" s="51">
        <f t="shared" si="9"/>
        <v>0</v>
      </c>
      <c r="K39" s="51">
        <f t="shared" si="9"/>
        <v>0</v>
      </c>
    </row>
    <row r="40" spans="1:11" ht="13.5" thickBot="1" x14ac:dyDescent="0.25">
      <c r="A40" s="263"/>
      <c r="B40" s="264"/>
      <c r="C40" s="265"/>
      <c r="D40" s="44" t="s">
        <v>681</v>
      </c>
      <c r="E40" s="51">
        <f t="shared" si="9"/>
        <v>0</v>
      </c>
      <c r="F40" s="51">
        <f t="shared" si="9"/>
        <v>0</v>
      </c>
      <c r="G40" s="51">
        <f t="shared" si="9"/>
        <v>0</v>
      </c>
      <c r="H40" s="51">
        <f t="shared" si="9"/>
        <v>0</v>
      </c>
      <c r="I40" s="51">
        <f t="shared" si="9"/>
        <v>0</v>
      </c>
      <c r="J40" s="51">
        <f t="shared" si="9"/>
        <v>0</v>
      </c>
      <c r="K40" s="51">
        <f t="shared" si="9"/>
        <v>0</v>
      </c>
    </row>
    <row r="41" spans="1:11" ht="13.5" thickBot="1" x14ac:dyDescent="0.25">
      <c r="A41" s="263"/>
      <c r="B41" s="264"/>
      <c r="C41" s="265"/>
      <c r="D41" s="44" t="s">
        <v>682</v>
      </c>
      <c r="E41" s="51">
        <f t="shared" si="9"/>
        <v>831</v>
      </c>
      <c r="F41" s="51">
        <f t="shared" si="9"/>
        <v>831</v>
      </c>
      <c r="G41" s="51">
        <f t="shared" si="9"/>
        <v>0</v>
      </c>
      <c r="H41" s="51">
        <f t="shared" si="9"/>
        <v>0</v>
      </c>
      <c r="I41" s="51">
        <f t="shared" si="9"/>
        <v>0</v>
      </c>
      <c r="J41" s="51">
        <f t="shared" si="9"/>
        <v>0</v>
      </c>
      <c r="K41" s="51">
        <f t="shared" si="9"/>
        <v>0</v>
      </c>
    </row>
    <row r="42" spans="1:11" ht="26.25" thickBot="1" x14ac:dyDescent="0.25">
      <c r="A42" s="263"/>
      <c r="B42" s="264"/>
      <c r="C42" s="265"/>
      <c r="D42" s="44" t="s">
        <v>683</v>
      </c>
      <c r="E42" s="51">
        <f t="shared" si="9"/>
        <v>0</v>
      </c>
      <c r="F42" s="51">
        <f t="shared" si="9"/>
        <v>0</v>
      </c>
      <c r="G42" s="51">
        <f t="shared" si="9"/>
        <v>0</v>
      </c>
      <c r="H42" s="51">
        <f t="shared" si="9"/>
        <v>0</v>
      </c>
      <c r="I42" s="51">
        <f t="shared" si="9"/>
        <v>0</v>
      </c>
      <c r="J42" s="51">
        <f t="shared" si="9"/>
        <v>0</v>
      </c>
      <c r="K42" s="51">
        <f t="shared" si="9"/>
        <v>0</v>
      </c>
    </row>
    <row r="43" spans="1:11" ht="17.25" customHeight="1" thickBot="1" x14ac:dyDescent="0.25">
      <c r="A43" s="263" t="s">
        <v>696</v>
      </c>
      <c r="B43" s="266" t="s">
        <v>712</v>
      </c>
      <c r="C43" s="265" t="s">
        <v>713</v>
      </c>
      <c r="D43" s="44" t="s">
        <v>678</v>
      </c>
      <c r="E43" s="52">
        <f>E44+E45+E46+E47</f>
        <v>831</v>
      </c>
      <c r="F43" s="52">
        <f t="shared" ref="F43:K43" si="10">F44+F45+F46+F47</f>
        <v>831</v>
      </c>
      <c r="G43" s="52">
        <f t="shared" si="10"/>
        <v>0</v>
      </c>
      <c r="H43" s="52">
        <f t="shared" si="10"/>
        <v>0</v>
      </c>
      <c r="I43" s="52">
        <f t="shared" si="10"/>
        <v>0</v>
      </c>
      <c r="J43" s="52">
        <f t="shared" si="10"/>
        <v>0</v>
      </c>
      <c r="K43" s="52">
        <f t="shared" si="10"/>
        <v>0</v>
      </c>
    </row>
    <row r="44" spans="1:11" ht="26.25" thickBot="1" x14ac:dyDescent="0.25">
      <c r="A44" s="263"/>
      <c r="B44" s="267"/>
      <c r="C44" s="265"/>
      <c r="D44" s="44" t="s">
        <v>680</v>
      </c>
      <c r="E44" s="52">
        <f>F44+G44+H44+I44+J44+K44</f>
        <v>0</v>
      </c>
      <c r="F44" s="52"/>
      <c r="G44" s="53"/>
      <c r="H44" s="53"/>
      <c r="I44" s="54"/>
      <c r="J44" s="54"/>
      <c r="K44" s="54"/>
    </row>
    <row r="45" spans="1:11" ht="13.5" thickBot="1" x14ac:dyDescent="0.25">
      <c r="A45" s="263"/>
      <c r="B45" s="267"/>
      <c r="C45" s="265"/>
      <c r="D45" s="44" t="s">
        <v>681</v>
      </c>
      <c r="E45" s="52">
        <f>F45+G45+H45+I45+J45+K45</f>
        <v>0</v>
      </c>
      <c r="F45" s="52"/>
      <c r="G45" s="53"/>
      <c r="H45" s="53"/>
      <c r="I45" s="54"/>
      <c r="J45" s="54"/>
      <c r="K45" s="54"/>
    </row>
    <row r="46" spans="1:11" ht="13.5" thickBot="1" x14ac:dyDescent="0.25">
      <c r="A46" s="263"/>
      <c r="B46" s="267"/>
      <c r="C46" s="265"/>
      <c r="D46" s="44" t="s">
        <v>682</v>
      </c>
      <c r="E46" s="52">
        <f>F46+G46+H46+I46+J46+K46</f>
        <v>831</v>
      </c>
      <c r="F46" s="52">
        <f>Программная!F67</f>
        <v>831</v>
      </c>
      <c r="G46" s="52">
        <f>Программная!G67</f>
        <v>0</v>
      </c>
      <c r="H46" s="52">
        <f>Программная!H67</f>
        <v>0</v>
      </c>
      <c r="I46" s="54"/>
      <c r="J46" s="54"/>
      <c r="K46" s="54"/>
    </row>
    <row r="47" spans="1:11" ht="26.25" thickBot="1" x14ac:dyDescent="0.25">
      <c r="A47" s="263"/>
      <c r="B47" s="268"/>
      <c r="C47" s="265"/>
      <c r="D47" s="44" t="s">
        <v>683</v>
      </c>
      <c r="E47" s="52">
        <f>F47+G47+H47+I47+J47+K47</f>
        <v>0</v>
      </c>
      <c r="F47" s="52"/>
      <c r="G47" s="53"/>
      <c r="H47" s="53"/>
      <c r="I47" s="54"/>
      <c r="J47" s="54"/>
      <c r="K47" s="54"/>
    </row>
    <row r="48" spans="1:11" ht="17.25" customHeight="1" thickBot="1" x14ac:dyDescent="0.25">
      <c r="A48" s="266" t="s">
        <v>697</v>
      </c>
      <c r="B48" s="266" t="s">
        <v>667</v>
      </c>
      <c r="C48" s="265" t="s">
        <v>713</v>
      </c>
      <c r="D48" s="44" t="s">
        <v>678</v>
      </c>
      <c r="E48" s="52">
        <f>E49+E50+E51+E52</f>
        <v>0</v>
      </c>
      <c r="F48" s="52">
        <f t="shared" ref="F48:K48" si="11">F49+F50+F51+F52</f>
        <v>0</v>
      </c>
      <c r="G48" s="52">
        <f t="shared" si="11"/>
        <v>0</v>
      </c>
      <c r="H48" s="52">
        <f t="shared" si="11"/>
        <v>0</v>
      </c>
      <c r="I48" s="52">
        <f t="shared" si="11"/>
        <v>0</v>
      </c>
      <c r="J48" s="52">
        <f t="shared" si="11"/>
        <v>0</v>
      </c>
      <c r="K48" s="52">
        <f t="shared" si="11"/>
        <v>0</v>
      </c>
    </row>
    <row r="49" spans="1:11" ht="26.25" thickBot="1" x14ac:dyDescent="0.25">
      <c r="A49" s="267"/>
      <c r="B49" s="267"/>
      <c r="C49" s="265"/>
      <c r="D49" s="44" t="s">
        <v>680</v>
      </c>
      <c r="E49" s="52">
        <f>F49+G49+H49+I49+J49+K49</f>
        <v>0</v>
      </c>
      <c r="F49" s="52"/>
      <c r="G49" s="53"/>
      <c r="H49" s="53"/>
      <c r="I49" s="54"/>
      <c r="J49" s="54"/>
      <c r="K49" s="54"/>
    </row>
    <row r="50" spans="1:11" ht="13.5" thickBot="1" x14ac:dyDescent="0.25">
      <c r="A50" s="267"/>
      <c r="B50" s="267"/>
      <c r="C50" s="265"/>
      <c r="D50" s="44" t="s">
        <v>681</v>
      </c>
      <c r="E50" s="52">
        <f>F50+G50+H50+I50+J50+K50</f>
        <v>0</v>
      </c>
      <c r="F50" s="52"/>
      <c r="G50" s="53"/>
      <c r="H50" s="53"/>
      <c r="I50" s="54"/>
      <c r="J50" s="54"/>
      <c r="K50" s="54"/>
    </row>
    <row r="51" spans="1:11" ht="13.5" thickBot="1" x14ac:dyDescent="0.25">
      <c r="A51" s="267"/>
      <c r="B51" s="267"/>
      <c r="C51" s="265"/>
      <c r="D51" s="44" t="s">
        <v>682</v>
      </c>
      <c r="E51" s="52">
        <f>F51+G51+H51+I51+J51+K51</f>
        <v>0</v>
      </c>
      <c r="F51" s="52">
        <f>Программная!F74</f>
        <v>0</v>
      </c>
      <c r="G51" s="52">
        <f>Программная!G74</f>
        <v>0</v>
      </c>
      <c r="H51" s="52">
        <f>Программная!H74</f>
        <v>0</v>
      </c>
      <c r="I51" s="54"/>
      <c r="J51" s="54"/>
      <c r="K51" s="54"/>
    </row>
    <row r="52" spans="1:11" ht="26.25" thickBot="1" x14ac:dyDescent="0.25">
      <c r="A52" s="268"/>
      <c r="B52" s="268"/>
      <c r="C52" s="265"/>
      <c r="D52" s="44" t="s">
        <v>683</v>
      </c>
      <c r="E52" s="52">
        <f>F52+G52+H52+I52+J52+K52</f>
        <v>0</v>
      </c>
      <c r="F52" s="52"/>
      <c r="G52" s="53"/>
      <c r="H52" s="53"/>
      <c r="I52" s="54"/>
      <c r="J52" s="54"/>
      <c r="K52" s="54"/>
    </row>
    <row r="53" spans="1:11" ht="17.25" customHeight="1" thickBot="1" x14ac:dyDescent="0.25">
      <c r="A53" s="263" t="s">
        <v>698</v>
      </c>
      <c r="B53" s="264" t="s">
        <v>699</v>
      </c>
      <c r="C53" s="265" t="s">
        <v>713</v>
      </c>
      <c r="D53" s="44" t="s">
        <v>678</v>
      </c>
      <c r="E53" s="51">
        <f>E58+E63</f>
        <v>351.5</v>
      </c>
      <c r="F53" s="51">
        <f t="shared" ref="F53:K53" si="12">F58+F63</f>
        <v>351.5</v>
      </c>
      <c r="G53" s="51">
        <f t="shared" si="12"/>
        <v>0</v>
      </c>
      <c r="H53" s="51">
        <f t="shared" si="12"/>
        <v>0</v>
      </c>
      <c r="I53" s="51">
        <f t="shared" si="12"/>
        <v>0</v>
      </c>
      <c r="J53" s="51">
        <f t="shared" si="12"/>
        <v>0</v>
      </c>
      <c r="K53" s="51">
        <f t="shared" si="12"/>
        <v>0</v>
      </c>
    </row>
    <row r="54" spans="1:11" ht="26.25" thickBot="1" x14ac:dyDescent="0.25">
      <c r="A54" s="263"/>
      <c r="B54" s="264"/>
      <c r="C54" s="265"/>
      <c r="D54" s="44" t="s">
        <v>680</v>
      </c>
      <c r="E54" s="51">
        <f t="shared" ref="E54:K57" si="13">E59+E64</f>
        <v>0</v>
      </c>
      <c r="F54" s="51">
        <f t="shared" si="13"/>
        <v>0</v>
      </c>
      <c r="G54" s="51">
        <f t="shared" si="13"/>
        <v>0</v>
      </c>
      <c r="H54" s="51">
        <f t="shared" si="13"/>
        <v>0</v>
      </c>
      <c r="I54" s="51">
        <f t="shared" si="13"/>
        <v>0</v>
      </c>
      <c r="J54" s="51">
        <f t="shared" si="13"/>
        <v>0</v>
      </c>
      <c r="K54" s="51">
        <f t="shared" si="13"/>
        <v>0</v>
      </c>
    </row>
    <row r="55" spans="1:11" ht="13.5" thickBot="1" x14ac:dyDescent="0.25">
      <c r="A55" s="263"/>
      <c r="B55" s="264"/>
      <c r="C55" s="265"/>
      <c r="D55" s="44" t="s">
        <v>681</v>
      </c>
      <c r="E55" s="51">
        <f t="shared" si="13"/>
        <v>0</v>
      </c>
      <c r="F55" s="51">
        <f t="shared" si="13"/>
        <v>0</v>
      </c>
      <c r="G55" s="51">
        <f t="shared" si="13"/>
        <v>0</v>
      </c>
      <c r="H55" s="51">
        <f t="shared" si="13"/>
        <v>0</v>
      </c>
      <c r="I55" s="51">
        <f t="shared" si="13"/>
        <v>0</v>
      </c>
      <c r="J55" s="51">
        <f t="shared" si="13"/>
        <v>0</v>
      </c>
      <c r="K55" s="51">
        <f t="shared" si="13"/>
        <v>0</v>
      </c>
    </row>
    <row r="56" spans="1:11" ht="13.5" thickBot="1" x14ac:dyDescent="0.25">
      <c r="A56" s="263"/>
      <c r="B56" s="264"/>
      <c r="C56" s="265"/>
      <c r="D56" s="44" t="s">
        <v>682</v>
      </c>
      <c r="E56" s="51">
        <f t="shared" si="13"/>
        <v>351.5</v>
      </c>
      <c r="F56" s="51">
        <f t="shared" si="13"/>
        <v>351.5</v>
      </c>
      <c r="G56" s="51">
        <f t="shared" si="13"/>
        <v>0</v>
      </c>
      <c r="H56" s="51">
        <f t="shared" si="13"/>
        <v>0</v>
      </c>
      <c r="I56" s="51">
        <f t="shared" si="13"/>
        <v>0</v>
      </c>
      <c r="J56" s="51">
        <f t="shared" si="13"/>
        <v>0</v>
      </c>
      <c r="K56" s="51">
        <f t="shared" si="13"/>
        <v>0</v>
      </c>
    </row>
    <row r="57" spans="1:11" ht="26.25" thickBot="1" x14ac:dyDescent="0.25">
      <c r="A57" s="263"/>
      <c r="B57" s="264"/>
      <c r="C57" s="265"/>
      <c r="D57" s="44" t="s">
        <v>683</v>
      </c>
      <c r="E57" s="51">
        <f t="shared" si="13"/>
        <v>0</v>
      </c>
      <c r="F57" s="51">
        <f t="shared" si="13"/>
        <v>0</v>
      </c>
      <c r="G57" s="51">
        <f t="shared" si="13"/>
        <v>0</v>
      </c>
      <c r="H57" s="51">
        <f t="shared" si="13"/>
        <v>0</v>
      </c>
      <c r="I57" s="51">
        <f t="shared" si="13"/>
        <v>0</v>
      </c>
      <c r="J57" s="51">
        <f t="shared" si="13"/>
        <v>0</v>
      </c>
      <c r="K57" s="51">
        <f t="shared" si="13"/>
        <v>0</v>
      </c>
    </row>
    <row r="58" spans="1:11" ht="17.25" customHeight="1" thickBot="1" x14ac:dyDescent="0.25">
      <c r="A58" s="263" t="s">
        <v>700</v>
      </c>
      <c r="B58" s="264" t="s">
        <v>701</v>
      </c>
      <c r="C58" s="265" t="s">
        <v>713</v>
      </c>
      <c r="D58" s="44" t="s">
        <v>678</v>
      </c>
      <c r="E58" s="52">
        <f>E59+E60+E61+E62</f>
        <v>16</v>
      </c>
      <c r="F58" s="52">
        <f t="shared" ref="F58:K58" si="14">F59+F60+F61+F62</f>
        <v>16</v>
      </c>
      <c r="G58" s="52">
        <f t="shared" si="14"/>
        <v>0</v>
      </c>
      <c r="H58" s="52">
        <f t="shared" si="14"/>
        <v>0</v>
      </c>
      <c r="I58" s="52">
        <f t="shared" si="14"/>
        <v>0</v>
      </c>
      <c r="J58" s="52">
        <f t="shared" si="14"/>
        <v>0</v>
      </c>
      <c r="K58" s="52">
        <f t="shared" si="14"/>
        <v>0</v>
      </c>
    </row>
    <row r="59" spans="1:11" ht="26.25" thickBot="1" x14ac:dyDescent="0.25">
      <c r="A59" s="263"/>
      <c r="B59" s="264"/>
      <c r="C59" s="265"/>
      <c r="D59" s="44" t="s">
        <v>680</v>
      </c>
      <c r="E59" s="52">
        <f>F59+G59+H59+I59+J59+K59</f>
        <v>0</v>
      </c>
      <c r="F59" s="52"/>
      <c r="G59" s="53"/>
      <c r="H59" s="53"/>
      <c r="I59" s="54"/>
      <c r="J59" s="54"/>
      <c r="K59" s="54"/>
    </row>
    <row r="60" spans="1:11" ht="13.5" thickBot="1" x14ac:dyDescent="0.25">
      <c r="A60" s="263"/>
      <c r="B60" s="264"/>
      <c r="C60" s="265"/>
      <c r="D60" s="44" t="s">
        <v>681</v>
      </c>
      <c r="E60" s="52">
        <f>F60+G60+H60+I60+J60+K60</f>
        <v>0</v>
      </c>
      <c r="F60" s="52"/>
      <c r="G60" s="53"/>
      <c r="H60" s="53"/>
      <c r="I60" s="54"/>
      <c r="J60" s="54"/>
      <c r="K60" s="54"/>
    </row>
    <row r="61" spans="1:11" ht="13.5" thickBot="1" x14ac:dyDescent="0.25">
      <c r="A61" s="263"/>
      <c r="B61" s="264"/>
      <c r="C61" s="265"/>
      <c r="D61" s="44" t="s">
        <v>682</v>
      </c>
      <c r="E61" s="52">
        <f>F61+G61+H61+I61+J61+K61</f>
        <v>16</v>
      </c>
      <c r="F61" s="52">
        <f>Программная!F78</f>
        <v>16</v>
      </c>
      <c r="G61" s="52">
        <f>Программная!G78</f>
        <v>0</v>
      </c>
      <c r="H61" s="52">
        <f>Программная!H78</f>
        <v>0</v>
      </c>
      <c r="I61" s="52"/>
      <c r="J61" s="52"/>
      <c r="K61" s="52"/>
    </row>
    <row r="62" spans="1:11" ht="26.25" thickBot="1" x14ac:dyDescent="0.25">
      <c r="A62" s="263"/>
      <c r="B62" s="264"/>
      <c r="C62" s="265"/>
      <c r="D62" s="44" t="s">
        <v>683</v>
      </c>
      <c r="E62" s="52">
        <f>F62+G62+H62+I62+J62+K62</f>
        <v>0</v>
      </c>
      <c r="F62" s="52"/>
      <c r="G62" s="53"/>
      <c r="H62" s="53"/>
      <c r="I62" s="54"/>
      <c r="J62" s="54"/>
      <c r="K62" s="54"/>
    </row>
    <row r="63" spans="1:11" ht="17.25" customHeight="1" thickBot="1" x14ac:dyDescent="0.25">
      <c r="A63" s="266" t="s">
        <v>702</v>
      </c>
      <c r="B63" s="264" t="s">
        <v>703</v>
      </c>
      <c r="C63" s="265" t="s">
        <v>713</v>
      </c>
      <c r="D63" s="44" t="s">
        <v>678</v>
      </c>
      <c r="E63" s="52">
        <f>E64+E65+E66+E67</f>
        <v>335.5</v>
      </c>
      <c r="F63" s="52">
        <f t="shared" ref="F63:K63" si="15">F64+F65+F66+F67</f>
        <v>335.5</v>
      </c>
      <c r="G63" s="52">
        <f t="shared" si="15"/>
        <v>0</v>
      </c>
      <c r="H63" s="52">
        <f t="shared" si="15"/>
        <v>0</v>
      </c>
      <c r="I63" s="52">
        <f t="shared" si="15"/>
        <v>0</v>
      </c>
      <c r="J63" s="52">
        <f t="shared" si="15"/>
        <v>0</v>
      </c>
      <c r="K63" s="52">
        <f t="shared" si="15"/>
        <v>0</v>
      </c>
    </row>
    <row r="64" spans="1:11" ht="26.25" thickBot="1" x14ac:dyDescent="0.25">
      <c r="A64" s="267"/>
      <c r="B64" s="264"/>
      <c r="C64" s="265"/>
      <c r="D64" s="44" t="s">
        <v>680</v>
      </c>
      <c r="E64" s="52">
        <f>F64+G64+H64+I64+J64+K64</f>
        <v>0</v>
      </c>
      <c r="F64" s="52"/>
      <c r="G64" s="53"/>
      <c r="H64" s="53"/>
      <c r="I64" s="54"/>
      <c r="J64" s="54"/>
      <c r="K64" s="54"/>
    </row>
    <row r="65" spans="1:11" ht="13.5" thickBot="1" x14ac:dyDescent="0.25">
      <c r="A65" s="267"/>
      <c r="B65" s="264"/>
      <c r="C65" s="265"/>
      <c r="D65" s="44" t="s">
        <v>681</v>
      </c>
      <c r="E65" s="52">
        <f>F65+G65+H65+I65+J65+K65</f>
        <v>0</v>
      </c>
      <c r="F65" s="52"/>
      <c r="G65" s="53"/>
      <c r="H65" s="53"/>
      <c r="I65" s="54"/>
      <c r="J65" s="54"/>
      <c r="K65" s="54"/>
    </row>
    <row r="66" spans="1:11" ht="13.5" thickBot="1" x14ac:dyDescent="0.25">
      <c r="A66" s="267"/>
      <c r="B66" s="264"/>
      <c r="C66" s="265"/>
      <c r="D66" s="44" t="s">
        <v>682</v>
      </c>
      <c r="E66" s="52">
        <f>F66+G66+H66+I66+J66+K66</f>
        <v>335.5</v>
      </c>
      <c r="F66" s="52">
        <f>Программная!F97</f>
        <v>335.5</v>
      </c>
      <c r="G66" s="52">
        <f>Программная!G97</f>
        <v>0</v>
      </c>
      <c r="H66" s="52">
        <f>Программная!H97</f>
        <v>0</v>
      </c>
      <c r="I66" s="52">
        <f>H66*1.07</f>
        <v>0</v>
      </c>
      <c r="J66" s="52">
        <f>I66*1.075</f>
        <v>0</v>
      </c>
      <c r="K66" s="52">
        <f>J66*1.08</f>
        <v>0</v>
      </c>
    </row>
    <row r="67" spans="1:11" ht="26.25" thickBot="1" x14ac:dyDescent="0.25">
      <c r="A67" s="268"/>
      <c r="B67" s="264"/>
      <c r="C67" s="265"/>
      <c r="D67" s="44" t="s">
        <v>683</v>
      </c>
      <c r="E67" s="52">
        <f>F67+G67+H67+I67+J67+K67</f>
        <v>0</v>
      </c>
      <c r="F67" s="52"/>
      <c r="G67" s="53"/>
      <c r="H67" s="53"/>
      <c r="I67" s="54"/>
      <c r="J67" s="54"/>
      <c r="K67" s="54"/>
    </row>
    <row r="68" spans="1:11" ht="17.25" customHeight="1" thickBot="1" x14ac:dyDescent="0.25">
      <c r="A68" s="263" t="s">
        <v>704</v>
      </c>
      <c r="B68" s="264" t="s">
        <v>705</v>
      </c>
      <c r="C68" s="265" t="s">
        <v>713</v>
      </c>
      <c r="D68" s="44" t="s">
        <v>678</v>
      </c>
      <c r="E68" s="51">
        <f>E73+E78</f>
        <v>2223.3111250000002</v>
      </c>
      <c r="F68" s="51">
        <f t="shared" ref="F68:K68" si="16">F73+F78</f>
        <v>869.6</v>
      </c>
      <c r="G68" s="51">
        <f t="shared" si="16"/>
        <v>450</v>
      </c>
      <c r="H68" s="51">
        <f t="shared" si="16"/>
        <v>200</v>
      </c>
      <c r="I68" s="51">
        <f t="shared" si="16"/>
        <v>215</v>
      </c>
      <c r="J68" s="51">
        <f t="shared" si="16"/>
        <v>233.27500000000001</v>
      </c>
      <c r="K68" s="51">
        <f t="shared" si="16"/>
        <v>255.436125</v>
      </c>
    </row>
    <row r="69" spans="1:11" ht="26.25" thickBot="1" x14ac:dyDescent="0.25">
      <c r="A69" s="263"/>
      <c r="B69" s="264"/>
      <c r="C69" s="265"/>
      <c r="D69" s="44" t="s">
        <v>680</v>
      </c>
      <c r="E69" s="51">
        <f t="shared" ref="E69:K72" si="17">E74+E79</f>
        <v>0</v>
      </c>
      <c r="F69" s="51">
        <f t="shared" si="17"/>
        <v>0</v>
      </c>
      <c r="G69" s="51">
        <f t="shared" si="17"/>
        <v>0</v>
      </c>
      <c r="H69" s="51">
        <f t="shared" si="17"/>
        <v>0</v>
      </c>
      <c r="I69" s="51">
        <f t="shared" si="17"/>
        <v>0</v>
      </c>
      <c r="J69" s="51">
        <f t="shared" si="17"/>
        <v>0</v>
      </c>
      <c r="K69" s="51">
        <f t="shared" si="17"/>
        <v>0</v>
      </c>
    </row>
    <row r="70" spans="1:11" ht="13.5" thickBot="1" x14ac:dyDescent="0.25">
      <c r="A70" s="263"/>
      <c r="B70" s="264"/>
      <c r="C70" s="265"/>
      <c r="D70" s="44" t="s">
        <v>681</v>
      </c>
      <c r="E70" s="51">
        <f t="shared" si="17"/>
        <v>0</v>
      </c>
      <c r="F70" s="51">
        <f t="shared" si="17"/>
        <v>0</v>
      </c>
      <c r="G70" s="51">
        <f t="shared" si="17"/>
        <v>0</v>
      </c>
      <c r="H70" s="51">
        <f t="shared" si="17"/>
        <v>0</v>
      </c>
      <c r="I70" s="51">
        <f t="shared" si="17"/>
        <v>0</v>
      </c>
      <c r="J70" s="51">
        <f t="shared" si="17"/>
        <v>0</v>
      </c>
      <c r="K70" s="51">
        <f t="shared" si="17"/>
        <v>0</v>
      </c>
    </row>
    <row r="71" spans="1:11" ht="13.5" thickBot="1" x14ac:dyDescent="0.25">
      <c r="A71" s="263"/>
      <c r="B71" s="264"/>
      <c r="C71" s="265"/>
      <c r="D71" s="44" t="s">
        <v>682</v>
      </c>
      <c r="E71" s="51">
        <f t="shared" si="17"/>
        <v>2223.3111250000002</v>
      </c>
      <c r="F71" s="51">
        <f t="shared" si="17"/>
        <v>869.6</v>
      </c>
      <c r="G71" s="51">
        <f t="shared" si="17"/>
        <v>450</v>
      </c>
      <c r="H71" s="51">
        <f t="shared" si="17"/>
        <v>200</v>
      </c>
      <c r="I71" s="51">
        <f t="shared" si="17"/>
        <v>215</v>
      </c>
      <c r="J71" s="51">
        <f t="shared" si="17"/>
        <v>233.27500000000001</v>
      </c>
      <c r="K71" s="51">
        <f t="shared" si="17"/>
        <v>255.436125</v>
      </c>
    </row>
    <row r="72" spans="1:11" ht="26.25" thickBot="1" x14ac:dyDescent="0.25">
      <c r="A72" s="263"/>
      <c r="B72" s="264"/>
      <c r="C72" s="265"/>
      <c r="D72" s="44" t="s">
        <v>683</v>
      </c>
      <c r="E72" s="51">
        <f t="shared" si="17"/>
        <v>0</v>
      </c>
      <c r="F72" s="51">
        <f t="shared" si="17"/>
        <v>0</v>
      </c>
      <c r="G72" s="51">
        <f t="shared" si="17"/>
        <v>0</v>
      </c>
      <c r="H72" s="51">
        <f t="shared" si="17"/>
        <v>0</v>
      </c>
      <c r="I72" s="51">
        <f t="shared" si="17"/>
        <v>0</v>
      </c>
      <c r="J72" s="51">
        <f t="shared" si="17"/>
        <v>0</v>
      </c>
      <c r="K72" s="51">
        <f t="shared" si="17"/>
        <v>0</v>
      </c>
    </row>
    <row r="73" spans="1:11" ht="17.25" customHeight="1" thickBot="1" x14ac:dyDescent="0.25">
      <c r="A73" s="263" t="s">
        <v>706</v>
      </c>
      <c r="B73" s="264" t="s">
        <v>707</v>
      </c>
      <c r="C73" s="265" t="s">
        <v>713</v>
      </c>
      <c r="D73" s="44" t="s">
        <v>678</v>
      </c>
      <c r="E73" s="52">
        <f>E74+E75+E76+E77</f>
        <v>2204.3111250000002</v>
      </c>
      <c r="F73" s="52">
        <f t="shared" ref="F73:K73" si="18">F74+F75+F76+F77</f>
        <v>850.6</v>
      </c>
      <c r="G73" s="52">
        <f t="shared" si="18"/>
        <v>450</v>
      </c>
      <c r="H73" s="52">
        <f t="shared" si="18"/>
        <v>200</v>
      </c>
      <c r="I73" s="52">
        <f t="shared" si="18"/>
        <v>215</v>
      </c>
      <c r="J73" s="52">
        <f t="shared" si="18"/>
        <v>233.27500000000001</v>
      </c>
      <c r="K73" s="52">
        <f t="shared" si="18"/>
        <v>255.436125</v>
      </c>
    </row>
    <row r="74" spans="1:11" ht="26.25" thickBot="1" x14ac:dyDescent="0.25">
      <c r="A74" s="263"/>
      <c r="B74" s="264"/>
      <c r="C74" s="265"/>
      <c r="D74" s="44" t="s">
        <v>680</v>
      </c>
      <c r="E74" s="52">
        <f>F74+G74+H74+I74+J74+K74</f>
        <v>0</v>
      </c>
      <c r="F74" s="52"/>
      <c r="G74" s="53"/>
      <c r="H74" s="53"/>
      <c r="I74" s="54"/>
      <c r="J74" s="54"/>
      <c r="K74" s="54"/>
    </row>
    <row r="75" spans="1:11" ht="13.5" thickBot="1" x14ac:dyDescent="0.25">
      <c r="A75" s="263"/>
      <c r="B75" s="264"/>
      <c r="C75" s="265"/>
      <c r="D75" s="44" t="s">
        <v>681</v>
      </c>
      <c r="E75" s="52">
        <f>F75+G75+H75+I75+J75+K75</f>
        <v>0</v>
      </c>
      <c r="F75" s="52"/>
      <c r="G75" s="53"/>
      <c r="H75" s="53"/>
      <c r="I75" s="54"/>
      <c r="J75" s="54"/>
      <c r="K75" s="54"/>
    </row>
    <row r="76" spans="1:11" ht="13.5" thickBot="1" x14ac:dyDescent="0.25">
      <c r="A76" s="263"/>
      <c r="B76" s="264"/>
      <c r="C76" s="265"/>
      <c r="D76" s="44" t="s">
        <v>682</v>
      </c>
      <c r="E76" s="52">
        <f>F76+G76+H76+I76+J76+K76</f>
        <v>2204.3111250000002</v>
      </c>
      <c r="F76" s="52">
        <f>Программная!F131</f>
        <v>850.6</v>
      </c>
      <c r="G76" s="52">
        <f>Программная!G131</f>
        <v>450</v>
      </c>
      <c r="H76" s="52">
        <f>Программная!H131</f>
        <v>200</v>
      </c>
      <c r="I76" s="52">
        <f>H76*1.075</f>
        <v>215</v>
      </c>
      <c r="J76" s="52">
        <f>I76*1.085</f>
        <v>233.27500000000001</v>
      </c>
      <c r="K76" s="52">
        <f>J76*1.095</f>
        <v>255.436125</v>
      </c>
    </row>
    <row r="77" spans="1:11" ht="26.25" thickBot="1" x14ac:dyDescent="0.25">
      <c r="A77" s="263"/>
      <c r="B77" s="264"/>
      <c r="C77" s="265"/>
      <c r="D77" s="44" t="s">
        <v>683</v>
      </c>
      <c r="E77" s="52">
        <f>F77+G77+H77+I77+J77+K77</f>
        <v>0</v>
      </c>
      <c r="F77" s="52"/>
      <c r="G77" s="53"/>
      <c r="H77" s="53"/>
      <c r="I77" s="54"/>
      <c r="J77" s="54"/>
      <c r="K77" s="54"/>
    </row>
    <row r="78" spans="1:11" ht="17.25" customHeight="1" thickBot="1" x14ac:dyDescent="0.25">
      <c r="A78" s="266" t="s">
        <v>708</v>
      </c>
      <c r="B78" s="264" t="s">
        <v>709</v>
      </c>
      <c r="C78" s="265" t="s">
        <v>713</v>
      </c>
      <c r="D78" s="44" t="s">
        <v>678</v>
      </c>
      <c r="E78" s="52">
        <f>E79+E80+E81+E82</f>
        <v>19</v>
      </c>
      <c r="F78" s="52">
        <f t="shared" ref="F78:K78" si="19">F79+F80+F81+F82</f>
        <v>19</v>
      </c>
      <c r="G78" s="52">
        <f t="shared" si="19"/>
        <v>0</v>
      </c>
      <c r="H78" s="52">
        <f t="shared" si="19"/>
        <v>0</v>
      </c>
      <c r="I78" s="52">
        <f t="shared" si="19"/>
        <v>0</v>
      </c>
      <c r="J78" s="52">
        <f t="shared" si="19"/>
        <v>0</v>
      </c>
      <c r="K78" s="52">
        <f t="shared" si="19"/>
        <v>0</v>
      </c>
    </row>
    <row r="79" spans="1:11" ht="26.25" thickBot="1" x14ac:dyDescent="0.25">
      <c r="A79" s="267"/>
      <c r="B79" s="264"/>
      <c r="C79" s="265"/>
      <c r="D79" s="44" t="s">
        <v>680</v>
      </c>
      <c r="E79" s="52">
        <f>F79+G79+H79+I79+J79+K79</f>
        <v>0</v>
      </c>
      <c r="F79" s="52"/>
      <c r="G79" s="53"/>
      <c r="H79" s="53"/>
      <c r="I79" s="54"/>
      <c r="J79" s="54"/>
      <c r="K79" s="54"/>
    </row>
    <row r="80" spans="1:11" ht="13.5" thickBot="1" x14ac:dyDescent="0.25">
      <c r="A80" s="267"/>
      <c r="B80" s="264"/>
      <c r="C80" s="265"/>
      <c r="D80" s="44" t="s">
        <v>681</v>
      </c>
      <c r="E80" s="52">
        <f>F80+G80+H80+I80+J80+K80</f>
        <v>0</v>
      </c>
      <c r="F80" s="52"/>
      <c r="G80" s="53"/>
      <c r="H80" s="53"/>
      <c r="I80" s="54"/>
      <c r="J80" s="54"/>
      <c r="K80" s="54"/>
    </row>
    <row r="81" spans="1:11" ht="13.5" thickBot="1" x14ac:dyDescent="0.25">
      <c r="A81" s="267"/>
      <c r="B81" s="264"/>
      <c r="C81" s="265"/>
      <c r="D81" s="44" t="s">
        <v>682</v>
      </c>
      <c r="E81" s="52">
        <f>F81+G81+H81+I81+J81+K81</f>
        <v>19</v>
      </c>
      <c r="F81" s="52">
        <f>Программная!F141</f>
        <v>19</v>
      </c>
      <c r="G81" s="52">
        <f>Программная!G141</f>
        <v>0</v>
      </c>
      <c r="H81" s="52">
        <f>Программная!H141</f>
        <v>0</v>
      </c>
      <c r="I81" s="52"/>
      <c r="J81" s="52"/>
      <c r="K81" s="52"/>
    </row>
    <row r="82" spans="1:11" ht="26.25" thickBot="1" x14ac:dyDescent="0.25">
      <c r="A82" s="268"/>
      <c r="B82" s="264"/>
      <c r="C82" s="265"/>
      <c r="D82" s="44" t="s">
        <v>683</v>
      </c>
      <c r="E82" s="52">
        <f>F82+G82+H82+I82+J82+K82</f>
        <v>0</v>
      </c>
      <c r="F82" s="52"/>
      <c r="G82" s="53"/>
      <c r="H82" s="53"/>
      <c r="I82" s="54"/>
      <c r="J82" s="54"/>
      <c r="K82" s="54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0"/>
  <sheetViews>
    <sheetView zoomScale="90" zoomScaleNormal="90" workbookViewId="0">
      <selection activeCell="S18" sqref="S18"/>
    </sheetView>
  </sheetViews>
  <sheetFormatPr defaultRowHeight="15" x14ac:dyDescent="0.2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 x14ac:dyDescent="0.25">
      <c r="A1" s="269" t="s">
        <v>741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12" ht="16.5" thickBot="1" x14ac:dyDescent="0.3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</row>
    <row r="3" spans="1:12" ht="15.75" thickBot="1" x14ac:dyDescent="0.3">
      <c r="A3" s="270" t="s">
        <v>674</v>
      </c>
      <c r="B3" s="270" t="s">
        <v>715</v>
      </c>
      <c r="C3" s="270"/>
      <c r="D3" s="270" t="s">
        <v>716</v>
      </c>
      <c r="E3" s="270"/>
      <c r="F3" s="270" t="s">
        <v>717</v>
      </c>
      <c r="G3" s="270"/>
      <c r="H3" s="270"/>
      <c r="I3" s="270"/>
      <c r="J3" s="270"/>
      <c r="K3" s="270"/>
      <c r="L3" s="270" t="s">
        <v>718</v>
      </c>
    </row>
    <row r="4" spans="1:12" ht="27" thickBot="1" x14ac:dyDescent="0.3">
      <c r="A4" s="270"/>
      <c r="B4" s="44" t="s">
        <v>719</v>
      </c>
      <c r="C4" s="46" t="s">
        <v>720</v>
      </c>
      <c r="D4" s="270"/>
      <c r="E4" s="270"/>
      <c r="F4" s="39">
        <v>2024</v>
      </c>
      <c r="G4" s="39">
        <v>2025</v>
      </c>
      <c r="H4" s="39">
        <v>2026</v>
      </c>
      <c r="I4" s="39">
        <v>2027</v>
      </c>
      <c r="J4" s="39">
        <v>2028</v>
      </c>
      <c r="K4" s="39">
        <v>2029</v>
      </c>
      <c r="L4" s="270"/>
    </row>
    <row r="5" spans="1:12" ht="15.75" thickBot="1" x14ac:dyDescent="0.3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46">
        <v>11</v>
      </c>
      <c r="L5" s="46">
        <v>12</v>
      </c>
    </row>
    <row r="6" spans="1:12" ht="15.75" thickBot="1" x14ac:dyDescent="0.3">
      <c r="A6" s="271" t="s">
        <v>740</v>
      </c>
      <c r="B6" s="46" t="s">
        <v>721</v>
      </c>
      <c r="C6" s="46" t="s">
        <v>722</v>
      </c>
      <c r="D6" s="46" t="s">
        <v>723</v>
      </c>
      <c r="E6" s="47">
        <f>F6+G6+H6+I6+J6+K6</f>
        <v>21613.571089499997</v>
      </c>
      <c r="F6" s="48">
        <f>F11+F36+F51+F66</f>
        <v>6754</v>
      </c>
      <c r="G6" s="48">
        <f t="shared" ref="F6:K10" si="0">G11+G36+G51+G66</f>
        <v>3520.56052</v>
      </c>
      <c r="H6" s="48">
        <f t="shared" si="0"/>
        <v>2894.6105199999997</v>
      </c>
      <c r="I6" s="48">
        <f t="shared" si="0"/>
        <v>2658.38</v>
      </c>
      <c r="J6" s="48">
        <f t="shared" si="0"/>
        <v>2811.0409</v>
      </c>
      <c r="K6" s="48">
        <f t="shared" si="0"/>
        <v>2974.9791494999999</v>
      </c>
      <c r="L6" s="274" t="s">
        <v>724</v>
      </c>
    </row>
    <row r="7" spans="1:12" ht="27" thickBot="1" x14ac:dyDescent="0.3">
      <c r="A7" s="272"/>
      <c r="B7" s="46" t="s">
        <v>721</v>
      </c>
      <c r="C7" s="46" t="s">
        <v>722</v>
      </c>
      <c r="D7" s="46" t="s">
        <v>680</v>
      </c>
      <c r="E7" s="47">
        <f t="shared" ref="E7:E70" si="1">F7+G7+H7+I7+J7+K7</f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275"/>
    </row>
    <row r="8" spans="1:12" ht="27" thickBot="1" x14ac:dyDescent="0.3">
      <c r="A8" s="272"/>
      <c r="B8" s="46" t="s">
        <v>721</v>
      </c>
      <c r="C8" s="46" t="s">
        <v>722</v>
      </c>
      <c r="D8" s="46" t="s">
        <v>681</v>
      </c>
      <c r="E8" s="47">
        <f t="shared" si="1"/>
        <v>0</v>
      </c>
      <c r="F8" s="48">
        <f t="shared" si="0"/>
        <v>0</v>
      </c>
      <c r="G8" s="48">
        <f t="shared" si="0"/>
        <v>0</v>
      </c>
      <c r="H8" s="48">
        <f t="shared" si="0"/>
        <v>0</v>
      </c>
      <c r="I8" s="48">
        <f t="shared" si="0"/>
        <v>0</v>
      </c>
      <c r="J8" s="48">
        <f t="shared" si="0"/>
        <v>0</v>
      </c>
      <c r="K8" s="48">
        <f t="shared" si="0"/>
        <v>0</v>
      </c>
      <c r="L8" s="275"/>
    </row>
    <row r="9" spans="1:12" ht="27" thickBot="1" x14ac:dyDescent="0.3">
      <c r="A9" s="272"/>
      <c r="B9" s="46" t="s">
        <v>721</v>
      </c>
      <c r="C9" s="46" t="s">
        <v>722</v>
      </c>
      <c r="D9" s="46" t="s">
        <v>725</v>
      </c>
      <c r="E9" s="47">
        <f t="shared" si="1"/>
        <v>21613.571089499997</v>
      </c>
      <c r="F9" s="48">
        <f t="shared" si="0"/>
        <v>6754</v>
      </c>
      <c r="G9" s="48">
        <f t="shared" si="0"/>
        <v>3520.56052</v>
      </c>
      <c r="H9" s="48">
        <f t="shared" si="0"/>
        <v>2894.6105199999997</v>
      </c>
      <c r="I9" s="48">
        <f t="shared" si="0"/>
        <v>2658.38</v>
      </c>
      <c r="J9" s="48">
        <f t="shared" si="0"/>
        <v>2811.0409</v>
      </c>
      <c r="K9" s="48">
        <f t="shared" si="0"/>
        <v>2974.9791494999999</v>
      </c>
      <c r="L9" s="275"/>
    </row>
    <row r="10" spans="1:12" ht="27" thickBot="1" x14ac:dyDescent="0.3">
      <c r="A10" s="273"/>
      <c r="B10" s="46" t="s">
        <v>721</v>
      </c>
      <c r="C10" s="46" t="s">
        <v>722</v>
      </c>
      <c r="D10" s="46" t="s">
        <v>726</v>
      </c>
      <c r="E10" s="47">
        <f t="shared" si="1"/>
        <v>0</v>
      </c>
      <c r="F10" s="48">
        <f t="shared" si="0"/>
        <v>0</v>
      </c>
      <c r="G10" s="48">
        <f t="shared" si="0"/>
        <v>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276"/>
    </row>
    <row r="11" spans="1:12" ht="15.75" thickBot="1" x14ac:dyDescent="0.3">
      <c r="A11" s="277" t="s">
        <v>727</v>
      </c>
      <c r="B11" s="46" t="s">
        <v>721</v>
      </c>
      <c r="C11" s="46" t="s">
        <v>722</v>
      </c>
      <c r="D11" s="46" t="s">
        <v>723</v>
      </c>
      <c r="E11" s="47">
        <f t="shared" si="1"/>
        <v>18207.759964500001</v>
      </c>
      <c r="F11" s="47">
        <f>F16+F21+F26+F31</f>
        <v>4701.8999999999996</v>
      </c>
      <c r="G11" s="47">
        <f t="shared" ref="F11:K15" si="2">G16+G21+G26+G31</f>
        <v>3070.56052</v>
      </c>
      <c r="H11" s="47">
        <f t="shared" si="2"/>
        <v>2694.6105199999997</v>
      </c>
      <c r="I11" s="47">
        <f t="shared" si="2"/>
        <v>2443.38</v>
      </c>
      <c r="J11" s="47">
        <f t="shared" si="2"/>
        <v>2577.7658999999999</v>
      </c>
      <c r="K11" s="47">
        <f t="shared" si="2"/>
        <v>2719.5430244999998</v>
      </c>
      <c r="L11" s="280" t="s">
        <v>724</v>
      </c>
    </row>
    <row r="12" spans="1:12" ht="27" thickBot="1" x14ac:dyDescent="0.3">
      <c r="A12" s="278"/>
      <c r="B12" s="46" t="s">
        <v>721</v>
      </c>
      <c r="C12" s="46" t="s">
        <v>722</v>
      </c>
      <c r="D12" s="46" t="s">
        <v>680</v>
      </c>
      <c r="E12" s="47">
        <f t="shared" si="1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280"/>
    </row>
    <row r="13" spans="1:12" ht="27" thickBot="1" x14ac:dyDescent="0.3">
      <c r="A13" s="278"/>
      <c r="B13" s="46" t="s">
        <v>721</v>
      </c>
      <c r="C13" s="46" t="s">
        <v>722</v>
      </c>
      <c r="D13" s="46" t="s">
        <v>681</v>
      </c>
      <c r="E13" s="47">
        <f t="shared" si="1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  <c r="I13" s="47">
        <f t="shared" si="2"/>
        <v>0</v>
      </c>
      <c r="J13" s="47">
        <f t="shared" si="2"/>
        <v>0</v>
      </c>
      <c r="K13" s="47">
        <f t="shared" si="2"/>
        <v>0</v>
      </c>
      <c r="L13" s="280"/>
    </row>
    <row r="14" spans="1:12" ht="27" thickBot="1" x14ac:dyDescent="0.3">
      <c r="A14" s="278"/>
      <c r="B14" s="46" t="s">
        <v>721</v>
      </c>
      <c r="C14" s="46" t="s">
        <v>722</v>
      </c>
      <c r="D14" s="46" t="s">
        <v>725</v>
      </c>
      <c r="E14" s="47">
        <f t="shared" si="1"/>
        <v>18207.759964500001</v>
      </c>
      <c r="F14" s="47">
        <f t="shared" si="2"/>
        <v>4701.8999999999996</v>
      </c>
      <c r="G14" s="47">
        <f t="shared" si="2"/>
        <v>3070.56052</v>
      </c>
      <c r="H14" s="47">
        <f t="shared" si="2"/>
        <v>2694.6105199999997</v>
      </c>
      <c r="I14" s="47">
        <f t="shared" si="2"/>
        <v>2443.38</v>
      </c>
      <c r="J14" s="47">
        <f t="shared" si="2"/>
        <v>2577.7658999999999</v>
      </c>
      <c r="K14" s="47">
        <f t="shared" si="2"/>
        <v>2719.5430244999998</v>
      </c>
      <c r="L14" s="280"/>
    </row>
    <row r="15" spans="1:12" ht="27" thickBot="1" x14ac:dyDescent="0.3">
      <c r="A15" s="279"/>
      <c r="B15" s="46" t="s">
        <v>721</v>
      </c>
      <c r="C15" s="46" t="s">
        <v>722</v>
      </c>
      <c r="D15" s="46" t="s">
        <v>726</v>
      </c>
      <c r="E15" s="47">
        <f t="shared" si="1"/>
        <v>0</v>
      </c>
      <c r="F15" s="47">
        <f t="shared" si="2"/>
        <v>0</v>
      </c>
      <c r="G15" s="47">
        <f t="shared" si="2"/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47">
        <f t="shared" si="2"/>
        <v>0</v>
      </c>
      <c r="L15" s="280"/>
    </row>
    <row r="16" spans="1:12" ht="15.75" thickBot="1" x14ac:dyDescent="0.3">
      <c r="A16" s="277" t="s">
        <v>728</v>
      </c>
      <c r="B16" s="46" t="s">
        <v>721</v>
      </c>
      <c r="C16" s="46" t="s">
        <v>722</v>
      </c>
      <c r="D16" s="46" t="s">
        <v>723</v>
      </c>
      <c r="E16" s="47">
        <f>F16+G16+H16+I16+J16+K16</f>
        <v>15646.5494445</v>
      </c>
      <c r="F16" s="47">
        <f>F17+F18+F19+F20</f>
        <v>2992</v>
      </c>
      <c r="G16" s="47">
        <f t="shared" ref="G16:K16" si="3">G17+G18+G19+G20</f>
        <v>2597.8605200000002</v>
      </c>
      <c r="H16" s="47">
        <f t="shared" si="3"/>
        <v>2316</v>
      </c>
      <c r="I16" s="47">
        <f t="shared" si="3"/>
        <v>2443.38</v>
      </c>
      <c r="J16" s="47">
        <f t="shared" si="3"/>
        <v>2577.7658999999999</v>
      </c>
      <c r="K16" s="47">
        <f t="shared" si="3"/>
        <v>2719.5430244999998</v>
      </c>
      <c r="L16" s="280" t="s">
        <v>724</v>
      </c>
    </row>
    <row r="17" spans="1:12" ht="27" thickBot="1" x14ac:dyDescent="0.3">
      <c r="A17" s="278"/>
      <c r="B17" s="46" t="s">
        <v>721</v>
      </c>
      <c r="C17" s="46" t="s">
        <v>722</v>
      </c>
      <c r="D17" s="46" t="s">
        <v>680</v>
      </c>
      <c r="E17" s="47">
        <f t="shared" si="1"/>
        <v>0</v>
      </c>
      <c r="F17" s="47"/>
      <c r="G17" s="47"/>
      <c r="H17" s="47"/>
      <c r="I17" s="47"/>
      <c r="J17" s="47"/>
      <c r="K17" s="47"/>
      <c r="L17" s="280"/>
    </row>
    <row r="18" spans="1:12" ht="27" thickBot="1" x14ac:dyDescent="0.3">
      <c r="A18" s="278"/>
      <c r="B18" s="46" t="s">
        <v>721</v>
      </c>
      <c r="C18" s="46" t="s">
        <v>722</v>
      </c>
      <c r="D18" s="46" t="s">
        <v>681</v>
      </c>
      <c r="E18" s="47">
        <f t="shared" si="1"/>
        <v>0</v>
      </c>
      <c r="F18" s="47"/>
      <c r="G18" s="47"/>
      <c r="H18" s="47"/>
      <c r="I18" s="47"/>
      <c r="J18" s="47"/>
      <c r="K18" s="47"/>
      <c r="L18" s="280"/>
    </row>
    <row r="19" spans="1:12" ht="27" thickBot="1" x14ac:dyDescent="0.3">
      <c r="A19" s="278"/>
      <c r="B19" s="46" t="s">
        <v>721</v>
      </c>
      <c r="C19" s="46" t="s">
        <v>722</v>
      </c>
      <c r="D19" s="46" t="s">
        <v>725</v>
      </c>
      <c r="E19" s="47">
        <f t="shared" si="1"/>
        <v>15646.5494445</v>
      </c>
      <c r="F19" s="47">
        <f>'Расходы по МП'!F21</f>
        <v>2992</v>
      </c>
      <c r="G19" s="47">
        <f>'Расходы по МП'!G21</f>
        <v>2597.8605200000002</v>
      </c>
      <c r="H19" s="47">
        <f>'Расходы по МП'!H21</f>
        <v>2316</v>
      </c>
      <c r="I19" s="47">
        <f>'Расходы по МП'!I21</f>
        <v>2443.38</v>
      </c>
      <c r="J19" s="47">
        <f>'Расходы по МП'!J21</f>
        <v>2577.7658999999999</v>
      </c>
      <c r="K19" s="47">
        <f>'Расходы по МП'!K21</f>
        <v>2719.5430244999998</v>
      </c>
      <c r="L19" s="280"/>
    </row>
    <row r="20" spans="1:12" ht="27" thickBot="1" x14ac:dyDescent="0.3">
      <c r="A20" s="279"/>
      <c r="B20" s="46" t="s">
        <v>721</v>
      </c>
      <c r="C20" s="46" t="s">
        <v>722</v>
      </c>
      <c r="D20" s="46" t="s">
        <v>726</v>
      </c>
      <c r="E20" s="47">
        <f t="shared" si="1"/>
        <v>0</v>
      </c>
      <c r="F20" s="47"/>
      <c r="G20" s="47"/>
      <c r="H20" s="47"/>
      <c r="I20" s="47"/>
      <c r="J20" s="47"/>
      <c r="K20" s="47"/>
      <c r="L20" s="280"/>
    </row>
    <row r="21" spans="1:12" ht="15.75" thickBot="1" x14ac:dyDescent="0.3">
      <c r="A21" s="277" t="s">
        <v>729</v>
      </c>
      <c r="B21" s="46" t="s">
        <v>721</v>
      </c>
      <c r="C21" s="46" t="s">
        <v>722</v>
      </c>
      <c r="D21" s="46" t="s">
        <v>723</v>
      </c>
      <c r="E21" s="47">
        <f t="shared" si="1"/>
        <v>1250.3</v>
      </c>
      <c r="F21" s="49">
        <f>F22+F23+F24+F25</f>
        <v>1004.9</v>
      </c>
      <c r="G21" s="49">
        <f t="shared" ref="G21:K21" si="4">G22+G23+G24+G25</f>
        <v>122.7</v>
      </c>
      <c r="H21" s="49">
        <f t="shared" si="4"/>
        <v>122.7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280" t="s">
        <v>724</v>
      </c>
    </row>
    <row r="22" spans="1:12" ht="27" thickBot="1" x14ac:dyDescent="0.3">
      <c r="A22" s="278"/>
      <c r="B22" s="46" t="s">
        <v>721</v>
      </c>
      <c r="C22" s="46" t="s">
        <v>722</v>
      </c>
      <c r="D22" s="46" t="s">
        <v>680</v>
      </c>
      <c r="E22" s="47">
        <f t="shared" si="1"/>
        <v>0</v>
      </c>
      <c r="F22" s="49">
        <f>'Расходы по МП'!F24</f>
        <v>0</v>
      </c>
      <c r="G22" s="49">
        <f>'Расходы по МП'!G24</f>
        <v>0</v>
      </c>
      <c r="H22" s="49">
        <f>'Расходы по МП'!H24</f>
        <v>0</v>
      </c>
      <c r="I22" s="49">
        <f>'Расходы по МП'!I24</f>
        <v>0</v>
      </c>
      <c r="J22" s="49">
        <f>'Расходы по МП'!J24</f>
        <v>0</v>
      </c>
      <c r="K22" s="49">
        <f>'Расходы по МП'!K24</f>
        <v>0</v>
      </c>
      <c r="L22" s="280"/>
    </row>
    <row r="23" spans="1:12" ht="27" thickBot="1" x14ac:dyDescent="0.3">
      <c r="A23" s="278"/>
      <c r="B23" s="46" t="s">
        <v>721</v>
      </c>
      <c r="C23" s="46" t="s">
        <v>722</v>
      </c>
      <c r="D23" s="46" t="s">
        <v>681</v>
      </c>
      <c r="E23" s="47">
        <f t="shared" si="1"/>
        <v>0</v>
      </c>
      <c r="F23" s="47"/>
      <c r="G23" s="47"/>
      <c r="H23" s="47"/>
      <c r="I23" s="47"/>
      <c r="J23" s="47"/>
      <c r="K23" s="47"/>
      <c r="L23" s="280"/>
    </row>
    <row r="24" spans="1:12" ht="27" thickBot="1" x14ac:dyDescent="0.3">
      <c r="A24" s="278"/>
      <c r="B24" s="46" t="s">
        <v>721</v>
      </c>
      <c r="C24" s="46" t="s">
        <v>722</v>
      </c>
      <c r="D24" s="46" t="s">
        <v>725</v>
      </c>
      <c r="E24" s="47">
        <f t="shared" si="1"/>
        <v>1250.3</v>
      </c>
      <c r="F24" s="47">
        <f>'Расходы по МП'!F26</f>
        <v>1004.9</v>
      </c>
      <c r="G24" s="47">
        <f>'Расходы по МП'!G26</f>
        <v>122.7</v>
      </c>
      <c r="H24" s="47">
        <f>'Расходы по МП'!H26</f>
        <v>122.7</v>
      </c>
      <c r="I24" s="47">
        <f>'Расходы по МП'!I26</f>
        <v>0</v>
      </c>
      <c r="J24" s="47">
        <f>'Расходы по МП'!J26</f>
        <v>0</v>
      </c>
      <c r="K24" s="47">
        <f>'Расходы по МП'!K26</f>
        <v>0</v>
      </c>
      <c r="L24" s="280"/>
    </row>
    <row r="25" spans="1:12" ht="27" thickBot="1" x14ac:dyDescent="0.3">
      <c r="A25" s="279"/>
      <c r="B25" s="46" t="s">
        <v>721</v>
      </c>
      <c r="C25" s="46" t="s">
        <v>722</v>
      </c>
      <c r="D25" s="46" t="s">
        <v>726</v>
      </c>
      <c r="E25" s="47">
        <f t="shared" si="1"/>
        <v>0</v>
      </c>
      <c r="F25" s="47"/>
      <c r="G25" s="47"/>
      <c r="H25" s="47"/>
      <c r="I25" s="47"/>
      <c r="J25" s="47"/>
      <c r="K25" s="47"/>
      <c r="L25" s="280"/>
    </row>
    <row r="26" spans="1:12" ht="15.75" thickBot="1" x14ac:dyDescent="0.3">
      <c r="A26" s="277" t="s">
        <v>730</v>
      </c>
      <c r="B26" s="46" t="s">
        <v>721</v>
      </c>
      <c r="C26" s="46" t="s">
        <v>722</v>
      </c>
      <c r="D26" s="46" t="s">
        <v>723</v>
      </c>
      <c r="E26" s="47">
        <f t="shared" si="1"/>
        <v>1025.9105199999999</v>
      </c>
      <c r="F26" s="47">
        <f>F27+F28+F29+F30</f>
        <v>420</v>
      </c>
      <c r="G26" s="47">
        <f t="shared" ref="G26:K26" si="5">G27+G28+G29+G30</f>
        <v>350</v>
      </c>
      <c r="H26" s="47">
        <f t="shared" si="5"/>
        <v>255.91051999999999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280" t="s">
        <v>724</v>
      </c>
    </row>
    <row r="27" spans="1:12" ht="27" thickBot="1" x14ac:dyDescent="0.3">
      <c r="A27" s="278"/>
      <c r="B27" s="46" t="s">
        <v>721</v>
      </c>
      <c r="C27" s="46" t="s">
        <v>722</v>
      </c>
      <c r="D27" s="46" t="s">
        <v>680</v>
      </c>
      <c r="E27" s="47">
        <f t="shared" si="1"/>
        <v>0</v>
      </c>
      <c r="F27" s="47"/>
      <c r="G27" s="47"/>
      <c r="H27" s="47"/>
      <c r="I27" s="47"/>
      <c r="J27" s="47"/>
      <c r="K27" s="47"/>
      <c r="L27" s="280"/>
    </row>
    <row r="28" spans="1:12" ht="27" thickBot="1" x14ac:dyDescent="0.3">
      <c r="A28" s="278"/>
      <c r="B28" s="46" t="s">
        <v>721</v>
      </c>
      <c r="C28" s="46" t="s">
        <v>722</v>
      </c>
      <c r="D28" s="46" t="s">
        <v>681</v>
      </c>
      <c r="E28" s="47">
        <f t="shared" si="1"/>
        <v>0</v>
      </c>
      <c r="F28" s="47"/>
      <c r="G28" s="47"/>
      <c r="H28" s="47"/>
      <c r="I28" s="47"/>
      <c r="J28" s="47"/>
      <c r="K28" s="47"/>
      <c r="L28" s="280"/>
    </row>
    <row r="29" spans="1:12" ht="27" thickBot="1" x14ac:dyDescent="0.3">
      <c r="A29" s="278"/>
      <c r="B29" s="46" t="s">
        <v>721</v>
      </c>
      <c r="C29" s="46" t="s">
        <v>722</v>
      </c>
      <c r="D29" s="46" t="s">
        <v>725</v>
      </c>
      <c r="E29" s="47">
        <f t="shared" si="1"/>
        <v>1025.9105199999999</v>
      </c>
      <c r="F29" s="47">
        <f>'Расходы по МП'!F31</f>
        <v>420</v>
      </c>
      <c r="G29" s="47">
        <f>'Расходы по МП'!G31</f>
        <v>350</v>
      </c>
      <c r="H29" s="47">
        <f>'Расходы по МП'!H31</f>
        <v>255.91051999999999</v>
      </c>
      <c r="I29" s="47">
        <f>'Расходы по МП'!I31</f>
        <v>0</v>
      </c>
      <c r="J29" s="47">
        <f>'Расходы по МП'!J31</f>
        <v>0</v>
      </c>
      <c r="K29" s="47">
        <f>'Расходы по МП'!K31</f>
        <v>0</v>
      </c>
      <c r="L29" s="280"/>
    </row>
    <row r="30" spans="1:12" ht="27" thickBot="1" x14ac:dyDescent="0.3">
      <c r="A30" s="279"/>
      <c r="B30" s="46" t="s">
        <v>721</v>
      </c>
      <c r="C30" s="46" t="s">
        <v>722</v>
      </c>
      <c r="D30" s="46" t="s">
        <v>726</v>
      </c>
      <c r="E30" s="47">
        <f t="shared" si="1"/>
        <v>0</v>
      </c>
      <c r="F30" s="47"/>
      <c r="G30" s="47"/>
      <c r="H30" s="47"/>
      <c r="I30" s="47"/>
      <c r="J30" s="47"/>
      <c r="K30" s="47"/>
      <c r="L30" s="280"/>
    </row>
    <row r="31" spans="1:12" ht="15.75" thickBot="1" x14ac:dyDescent="0.3">
      <c r="A31" s="277" t="s">
        <v>731</v>
      </c>
      <c r="B31" s="46" t="s">
        <v>721</v>
      </c>
      <c r="C31" s="46" t="s">
        <v>722</v>
      </c>
      <c r="D31" s="46" t="s">
        <v>723</v>
      </c>
      <c r="E31" s="47">
        <f t="shared" si="1"/>
        <v>285</v>
      </c>
      <c r="F31" s="47">
        <f>F32+F33+F34+F35</f>
        <v>285</v>
      </c>
      <c r="G31" s="47">
        <f t="shared" ref="G31:K31" si="6">G32+G33+G34+G35</f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280" t="s">
        <v>724</v>
      </c>
    </row>
    <row r="32" spans="1:12" ht="27" thickBot="1" x14ac:dyDescent="0.3">
      <c r="A32" s="278"/>
      <c r="B32" s="46" t="s">
        <v>721</v>
      </c>
      <c r="C32" s="46" t="s">
        <v>722</v>
      </c>
      <c r="D32" s="46" t="s">
        <v>680</v>
      </c>
      <c r="E32" s="47">
        <f t="shared" si="1"/>
        <v>0</v>
      </c>
      <c r="F32" s="47"/>
      <c r="G32" s="47"/>
      <c r="H32" s="47"/>
      <c r="I32" s="47"/>
      <c r="J32" s="47"/>
      <c r="K32" s="47"/>
      <c r="L32" s="280"/>
    </row>
    <row r="33" spans="1:12" ht="27" thickBot="1" x14ac:dyDescent="0.3">
      <c r="A33" s="278"/>
      <c r="B33" s="46" t="s">
        <v>721</v>
      </c>
      <c r="C33" s="46" t="s">
        <v>722</v>
      </c>
      <c r="D33" s="46" t="s">
        <v>681</v>
      </c>
      <c r="E33" s="47">
        <f t="shared" si="1"/>
        <v>0</v>
      </c>
      <c r="F33" s="47"/>
      <c r="G33" s="47"/>
      <c r="H33" s="47"/>
      <c r="I33" s="47"/>
      <c r="J33" s="47"/>
      <c r="K33" s="47"/>
      <c r="L33" s="280"/>
    </row>
    <row r="34" spans="1:12" ht="27" thickBot="1" x14ac:dyDescent="0.3">
      <c r="A34" s="278"/>
      <c r="B34" s="46" t="s">
        <v>721</v>
      </c>
      <c r="C34" s="46" t="s">
        <v>722</v>
      </c>
      <c r="D34" s="46" t="s">
        <v>725</v>
      </c>
      <c r="E34" s="47">
        <f t="shared" si="1"/>
        <v>285</v>
      </c>
      <c r="F34" s="47">
        <f>'Расходы по МП'!F36</f>
        <v>285</v>
      </c>
      <c r="G34" s="47">
        <f>'Расходы по МП'!G36</f>
        <v>0</v>
      </c>
      <c r="H34" s="47">
        <f>'Расходы по МП'!H36</f>
        <v>0</v>
      </c>
      <c r="I34" s="47">
        <f>'Расходы по МП'!I36</f>
        <v>0</v>
      </c>
      <c r="J34" s="47">
        <f>'Расходы по МП'!J36</f>
        <v>0</v>
      </c>
      <c r="K34" s="47">
        <f>'Расходы по МП'!K36</f>
        <v>0</v>
      </c>
      <c r="L34" s="280"/>
    </row>
    <row r="35" spans="1:12" ht="27" thickBot="1" x14ac:dyDescent="0.3">
      <c r="A35" s="279"/>
      <c r="B35" s="46" t="s">
        <v>721</v>
      </c>
      <c r="C35" s="46" t="s">
        <v>722</v>
      </c>
      <c r="D35" s="46" t="s">
        <v>726</v>
      </c>
      <c r="E35" s="47">
        <f t="shared" si="1"/>
        <v>0</v>
      </c>
      <c r="F35" s="47"/>
      <c r="G35" s="47"/>
      <c r="H35" s="47"/>
      <c r="I35" s="47"/>
      <c r="J35" s="47"/>
      <c r="K35" s="47"/>
      <c r="L35" s="280"/>
    </row>
    <row r="36" spans="1:12" ht="15.75" thickBot="1" x14ac:dyDescent="0.3">
      <c r="A36" s="277" t="s">
        <v>732</v>
      </c>
      <c r="B36" s="46" t="s">
        <v>721</v>
      </c>
      <c r="C36" s="46" t="s">
        <v>722</v>
      </c>
      <c r="D36" s="46" t="s">
        <v>723</v>
      </c>
      <c r="E36" s="47">
        <f t="shared" si="1"/>
        <v>831</v>
      </c>
      <c r="F36" s="47">
        <f t="shared" ref="F36:K40" si="7">F41+F46</f>
        <v>831</v>
      </c>
      <c r="G36" s="47">
        <f t="shared" si="7"/>
        <v>0</v>
      </c>
      <c r="H36" s="47">
        <f t="shared" si="7"/>
        <v>0</v>
      </c>
      <c r="I36" s="47">
        <f t="shared" si="7"/>
        <v>0</v>
      </c>
      <c r="J36" s="47">
        <f t="shared" si="7"/>
        <v>0</v>
      </c>
      <c r="K36" s="47">
        <f t="shared" si="7"/>
        <v>0</v>
      </c>
      <c r="L36" s="280" t="s">
        <v>724</v>
      </c>
    </row>
    <row r="37" spans="1:12" ht="27" thickBot="1" x14ac:dyDescent="0.3">
      <c r="A37" s="278"/>
      <c r="B37" s="46" t="s">
        <v>721</v>
      </c>
      <c r="C37" s="46" t="s">
        <v>722</v>
      </c>
      <c r="D37" s="46" t="s">
        <v>680</v>
      </c>
      <c r="E37" s="47">
        <f t="shared" si="1"/>
        <v>0</v>
      </c>
      <c r="F37" s="47">
        <f t="shared" si="7"/>
        <v>0</v>
      </c>
      <c r="G37" s="47">
        <f t="shared" si="7"/>
        <v>0</v>
      </c>
      <c r="H37" s="47">
        <f t="shared" si="7"/>
        <v>0</v>
      </c>
      <c r="I37" s="47">
        <f t="shared" si="7"/>
        <v>0</v>
      </c>
      <c r="J37" s="47">
        <f t="shared" si="7"/>
        <v>0</v>
      </c>
      <c r="K37" s="47">
        <f t="shared" si="7"/>
        <v>0</v>
      </c>
      <c r="L37" s="280"/>
    </row>
    <row r="38" spans="1:12" ht="27" thickBot="1" x14ac:dyDescent="0.3">
      <c r="A38" s="278"/>
      <c r="B38" s="46" t="s">
        <v>721</v>
      </c>
      <c r="C38" s="46" t="s">
        <v>722</v>
      </c>
      <c r="D38" s="46" t="s">
        <v>681</v>
      </c>
      <c r="E38" s="47">
        <f t="shared" si="1"/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280"/>
    </row>
    <row r="39" spans="1:12" ht="27" thickBot="1" x14ac:dyDescent="0.3">
      <c r="A39" s="278"/>
      <c r="B39" s="46" t="s">
        <v>721</v>
      </c>
      <c r="C39" s="46" t="s">
        <v>722</v>
      </c>
      <c r="D39" s="46" t="s">
        <v>725</v>
      </c>
      <c r="E39" s="47">
        <f t="shared" si="1"/>
        <v>831</v>
      </c>
      <c r="F39" s="47">
        <f t="shared" si="7"/>
        <v>831</v>
      </c>
      <c r="G39" s="47">
        <f t="shared" si="7"/>
        <v>0</v>
      </c>
      <c r="H39" s="47">
        <f t="shared" si="7"/>
        <v>0</v>
      </c>
      <c r="I39" s="47">
        <f t="shared" si="7"/>
        <v>0</v>
      </c>
      <c r="J39" s="47">
        <f t="shared" si="7"/>
        <v>0</v>
      </c>
      <c r="K39" s="47">
        <f t="shared" si="7"/>
        <v>0</v>
      </c>
      <c r="L39" s="280"/>
    </row>
    <row r="40" spans="1:12" ht="27" thickBot="1" x14ac:dyDescent="0.3">
      <c r="A40" s="279"/>
      <c r="B40" s="46" t="s">
        <v>721</v>
      </c>
      <c r="C40" s="46" t="s">
        <v>722</v>
      </c>
      <c r="D40" s="46" t="s">
        <v>726</v>
      </c>
      <c r="E40" s="47">
        <f t="shared" si="1"/>
        <v>0</v>
      </c>
      <c r="F40" s="47">
        <f t="shared" si="7"/>
        <v>0</v>
      </c>
      <c r="G40" s="47">
        <f t="shared" si="7"/>
        <v>0</v>
      </c>
      <c r="H40" s="47">
        <f t="shared" si="7"/>
        <v>0</v>
      </c>
      <c r="I40" s="47">
        <f t="shared" si="7"/>
        <v>0</v>
      </c>
      <c r="J40" s="47">
        <f t="shared" si="7"/>
        <v>0</v>
      </c>
      <c r="K40" s="47">
        <f t="shared" si="7"/>
        <v>0</v>
      </c>
      <c r="L40" s="280"/>
    </row>
    <row r="41" spans="1:12" ht="15.75" thickBot="1" x14ac:dyDescent="0.3">
      <c r="A41" s="277" t="s">
        <v>742</v>
      </c>
      <c r="B41" s="46" t="s">
        <v>721</v>
      </c>
      <c r="C41" s="46" t="s">
        <v>722</v>
      </c>
      <c r="D41" s="46" t="s">
        <v>723</v>
      </c>
      <c r="E41" s="47">
        <f t="shared" si="1"/>
        <v>831</v>
      </c>
      <c r="F41" s="47">
        <f>F42+F43+F44+F45</f>
        <v>831</v>
      </c>
      <c r="G41" s="47">
        <f t="shared" ref="G41:K41" si="8">G42+G43+G44+G45</f>
        <v>0</v>
      </c>
      <c r="H41" s="47">
        <f t="shared" si="8"/>
        <v>0</v>
      </c>
      <c r="I41" s="47">
        <f t="shared" si="8"/>
        <v>0</v>
      </c>
      <c r="J41" s="47">
        <f t="shared" si="8"/>
        <v>0</v>
      </c>
      <c r="K41" s="47">
        <f t="shared" si="8"/>
        <v>0</v>
      </c>
      <c r="L41" s="280" t="s">
        <v>724</v>
      </c>
    </row>
    <row r="42" spans="1:12" ht="27" thickBot="1" x14ac:dyDescent="0.3">
      <c r="A42" s="278"/>
      <c r="B42" s="46" t="s">
        <v>721</v>
      </c>
      <c r="C42" s="46" t="s">
        <v>722</v>
      </c>
      <c r="D42" s="46" t="s">
        <v>680</v>
      </c>
      <c r="E42" s="47">
        <f t="shared" si="1"/>
        <v>0</v>
      </c>
      <c r="F42" s="47"/>
      <c r="G42" s="47"/>
      <c r="H42" s="47"/>
      <c r="I42" s="47"/>
      <c r="J42" s="47"/>
      <c r="K42" s="47"/>
      <c r="L42" s="280"/>
    </row>
    <row r="43" spans="1:12" ht="27" thickBot="1" x14ac:dyDescent="0.3">
      <c r="A43" s="278"/>
      <c r="B43" s="46" t="s">
        <v>721</v>
      </c>
      <c r="C43" s="46" t="s">
        <v>722</v>
      </c>
      <c r="D43" s="46" t="s">
        <v>681</v>
      </c>
      <c r="E43" s="47">
        <f t="shared" si="1"/>
        <v>0</v>
      </c>
      <c r="F43" s="47"/>
      <c r="G43" s="47"/>
      <c r="H43" s="47"/>
      <c r="I43" s="47"/>
      <c r="J43" s="47"/>
      <c r="K43" s="47"/>
      <c r="L43" s="280"/>
    </row>
    <row r="44" spans="1:12" ht="27" thickBot="1" x14ac:dyDescent="0.3">
      <c r="A44" s="278"/>
      <c r="B44" s="46" t="s">
        <v>721</v>
      </c>
      <c r="C44" s="46" t="s">
        <v>722</v>
      </c>
      <c r="D44" s="46" t="s">
        <v>725</v>
      </c>
      <c r="E44" s="47">
        <f t="shared" si="1"/>
        <v>831</v>
      </c>
      <c r="F44" s="47">
        <f>'Расходы по МП'!F46</f>
        <v>831</v>
      </c>
      <c r="G44" s="47">
        <f>'Расходы по МП'!G46</f>
        <v>0</v>
      </c>
      <c r="H44" s="47">
        <f>'Расходы по МП'!H46</f>
        <v>0</v>
      </c>
      <c r="I44" s="47">
        <f>'Расходы по МП'!I46</f>
        <v>0</v>
      </c>
      <c r="J44" s="47">
        <f>'Расходы по МП'!J46</f>
        <v>0</v>
      </c>
      <c r="K44" s="47">
        <f>'Расходы по МП'!K46</f>
        <v>0</v>
      </c>
      <c r="L44" s="280"/>
    </row>
    <row r="45" spans="1:12" ht="27" thickBot="1" x14ac:dyDescent="0.3">
      <c r="A45" s="279"/>
      <c r="B45" s="46" t="s">
        <v>721</v>
      </c>
      <c r="C45" s="46" t="s">
        <v>722</v>
      </c>
      <c r="D45" s="46" t="s">
        <v>726</v>
      </c>
      <c r="E45" s="47">
        <f t="shared" si="1"/>
        <v>0</v>
      </c>
      <c r="F45" s="47"/>
      <c r="G45" s="47"/>
      <c r="H45" s="47"/>
      <c r="I45" s="47"/>
      <c r="J45" s="47"/>
      <c r="K45" s="47"/>
      <c r="L45" s="280"/>
    </row>
    <row r="46" spans="1:12" ht="15.75" thickBot="1" x14ac:dyDescent="0.3">
      <c r="A46" s="277" t="s">
        <v>733</v>
      </c>
      <c r="B46" s="46" t="s">
        <v>721</v>
      </c>
      <c r="C46" s="46" t="s">
        <v>722</v>
      </c>
      <c r="D46" s="46" t="s">
        <v>723</v>
      </c>
      <c r="E46" s="47">
        <f t="shared" si="1"/>
        <v>0</v>
      </c>
      <c r="F46" s="47">
        <f>F47+F48+F49+F50</f>
        <v>0</v>
      </c>
      <c r="G46" s="47">
        <f t="shared" ref="G46:K46" si="9">G47+G48+G49+G50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7">
        <f t="shared" si="9"/>
        <v>0</v>
      </c>
      <c r="L46" s="280" t="s">
        <v>724</v>
      </c>
    </row>
    <row r="47" spans="1:12" ht="27" thickBot="1" x14ac:dyDescent="0.3">
      <c r="A47" s="278"/>
      <c r="B47" s="46" t="s">
        <v>721</v>
      </c>
      <c r="C47" s="46" t="s">
        <v>722</v>
      </c>
      <c r="D47" s="46" t="s">
        <v>680</v>
      </c>
      <c r="E47" s="47">
        <f t="shared" si="1"/>
        <v>0</v>
      </c>
      <c r="F47" s="47"/>
      <c r="G47" s="47"/>
      <c r="H47" s="47"/>
      <c r="I47" s="47"/>
      <c r="J47" s="47"/>
      <c r="K47" s="47"/>
      <c r="L47" s="280"/>
    </row>
    <row r="48" spans="1:12" ht="27" thickBot="1" x14ac:dyDescent="0.3">
      <c r="A48" s="278"/>
      <c r="B48" s="46" t="s">
        <v>721</v>
      </c>
      <c r="C48" s="46" t="s">
        <v>722</v>
      </c>
      <c r="D48" s="46" t="s">
        <v>681</v>
      </c>
      <c r="E48" s="47">
        <f t="shared" si="1"/>
        <v>0</v>
      </c>
      <c r="F48" s="47"/>
      <c r="G48" s="47"/>
      <c r="H48" s="47"/>
      <c r="I48" s="47"/>
      <c r="J48" s="47"/>
      <c r="K48" s="47"/>
      <c r="L48" s="280"/>
    </row>
    <row r="49" spans="1:12" ht="27" thickBot="1" x14ac:dyDescent="0.3">
      <c r="A49" s="278"/>
      <c r="B49" s="46" t="s">
        <v>721</v>
      </c>
      <c r="C49" s="46" t="s">
        <v>722</v>
      </c>
      <c r="D49" s="46" t="s">
        <v>725</v>
      </c>
      <c r="E49" s="47">
        <f t="shared" si="1"/>
        <v>0</v>
      </c>
      <c r="F49" s="47">
        <f>'Расходы по МП'!F51</f>
        <v>0</v>
      </c>
      <c r="G49" s="47">
        <f>'Расходы по МП'!G51</f>
        <v>0</v>
      </c>
      <c r="H49" s="47">
        <f>'Расходы по МП'!H51</f>
        <v>0</v>
      </c>
      <c r="I49" s="47">
        <f>'Расходы по МП'!I51</f>
        <v>0</v>
      </c>
      <c r="J49" s="47">
        <f>'Расходы по МП'!J51</f>
        <v>0</v>
      </c>
      <c r="K49" s="47">
        <f>'Расходы по МП'!K51</f>
        <v>0</v>
      </c>
      <c r="L49" s="280"/>
    </row>
    <row r="50" spans="1:12" ht="27" thickBot="1" x14ac:dyDescent="0.3">
      <c r="A50" s="279"/>
      <c r="B50" s="46" t="s">
        <v>721</v>
      </c>
      <c r="C50" s="46" t="s">
        <v>722</v>
      </c>
      <c r="D50" s="46" t="s">
        <v>726</v>
      </c>
      <c r="E50" s="47">
        <f t="shared" si="1"/>
        <v>0</v>
      </c>
      <c r="F50" s="47"/>
      <c r="G50" s="47"/>
      <c r="H50" s="47"/>
      <c r="I50" s="47"/>
      <c r="J50" s="47"/>
      <c r="K50" s="47"/>
      <c r="L50" s="280"/>
    </row>
    <row r="51" spans="1:12" ht="15.75" thickBot="1" x14ac:dyDescent="0.3">
      <c r="A51" s="277" t="s">
        <v>734</v>
      </c>
      <c r="B51" s="46" t="s">
        <v>721</v>
      </c>
      <c r="C51" s="46" t="s">
        <v>722</v>
      </c>
      <c r="D51" s="46" t="s">
        <v>723</v>
      </c>
      <c r="E51" s="47">
        <f t="shared" si="1"/>
        <v>351.5</v>
      </c>
      <c r="F51" s="47">
        <f t="shared" ref="F51:K55" si="10">F56+F61</f>
        <v>351.5</v>
      </c>
      <c r="G51" s="47">
        <f t="shared" si="10"/>
        <v>0</v>
      </c>
      <c r="H51" s="47">
        <f t="shared" si="10"/>
        <v>0</v>
      </c>
      <c r="I51" s="47">
        <f t="shared" si="10"/>
        <v>0</v>
      </c>
      <c r="J51" s="47">
        <f t="shared" si="10"/>
        <v>0</v>
      </c>
      <c r="K51" s="47">
        <f t="shared" si="10"/>
        <v>0</v>
      </c>
      <c r="L51" s="280" t="s">
        <v>724</v>
      </c>
    </row>
    <row r="52" spans="1:12" ht="27" thickBot="1" x14ac:dyDescent="0.3">
      <c r="A52" s="278"/>
      <c r="B52" s="46" t="s">
        <v>721</v>
      </c>
      <c r="C52" s="46" t="s">
        <v>722</v>
      </c>
      <c r="D52" s="46" t="s">
        <v>680</v>
      </c>
      <c r="E52" s="47">
        <f t="shared" si="1"/>
        <v>0</v>
      </c>
      <c r="F52" s="47">
        <f t="shared" si="10"/>
        <v>0</v>
      </c>
      <c r="G52" s="47">
        <f t="shared" si="10"/>
        <v>0</v>
      </c>
      <c r="H52" s="47">
        <f t="shared" si="10"/>
        <v>0</v>
      </c>
      <c r="I52" s="47">
        <f t="shared" si="10"/>
        <v>0</v>
      </c>
      <c r="J52" s="47">
        <f t="shared" si="10"/>
        <v>0</v>
      </c>
      <c r="K52" s="47">
        <f t="shared" si="10"/>
        <v>0</v>
      </c>
      <c r="L52" s="280"/>
    </row>
    <row r="53" spans="1:12" ht="27" thickBot="1" x14ac:dyDescent="0.3">
      <c r="A53" s="278"/>
      <c r="B53" s="46" t="s">
        <v>721</v>
      </c>
      <c r="C53" s="46" t="s">
        <v>722</v>
      </c>
      <c r="D53" s="46" t="s">
        <v>681</v>
      </c>
      <c r="E53" s="47">
        <f t="shared" si="1"/>
        <v>0</v>
      </c>
      <c r="F53" s="47">
        <f t="shared" si="10"/>
        <v>0</v>
      </c>
      <c r="G53" s="47">
        <f t="shared" si="10"/>
        <v>0</v>
      </c>
      <c r="H53" s="47">
        <f t="shared" si="10"/>
        <v>0</v>
      </c>
      <c r="I53" s="47">
        <f t="shared" si="10"/>
        <v>0</v>
      </c>
      <c r="J53" s="47">
        <f t="shared" si="10"/>
        <v>0</v>
      </c>
      <c r="K53" s="47">
        <f t="shared" si="10"/>
        <v>0</v>
      </c>
      <c r="L53" s="280"/>
    </row>
    <row r="54" spans="1:12" ht="27" thickBot="1" x14ac:dyDescent="0.3">
      <c r="A54" s="278"/>
      <c r="B54" s="46" t="s">
        <v>721</v>
      </c>
      <c r="C54" s="46" t="s">
        <v>722</v>
      </c>
      <c r="D54" s="46" t="s">
        <v>725</v>
      </c>
      <c r="E54" s="47">
        <f t="shared" si="1"/>
        <v>351.5</v>
      </c>
      <c r="F54" s="47">
        <f t="shared" si="10"/>
        <v>351.5</v>
      </c>
      <c r="G54" s="47">
        <f t="shared" si="10"/>
        <v>0</v>
      </c>
      <c r="H54" s="47">
        <f t="shared" si="10"/>
        <v>0</v>
      </c>
      <c r="I54" s="47">
        <f t="shared" si="10"/>
        <v>0</v>
      </c>
      <c r="J54" s="47">
        <f t="shared" si="10"/>
        <v>0</v>
      </c>
      <c r="K54" s="47">
        <f t="shared" si="10"/>
        <v>0</v>
      </c>
      <c r="L54" s="280"/>
    </row>
    <row r="55" spans="1:12" ht="27" thickBot="1" x14ac:dyDescent="0.3">
      <c r="A55" s="279"/>
      <c r="B55" s="46" t="s">
        <v>721</v>
      </c>
      <c r="C55" s="46" t="s">
        <v>722</v>
      </c>
      <c r="D55" s="46" t="s">
        <v>726</v>
      </c>
      <c r="E55" s="47">
        <f t="shared" si="1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280"/>
    </row>
    <row r="56" spans="1:12" ht="15.75" thickBot="1" x14ac:dyDescent="0.3">
      <c r="A56" s="277" t="s">
        <v>735</v>
      </c>
      <c r="B56" s="46" t="s">
        <v>721</v>
      </c>
      <c r="C56" s="46" t="s">
        <v>722</v>
      </c>
      <c r="D56" s="46" t="s">
        <v>723</v>
      </c>
      <c r="E56" s="47">
        <f t="shared" si="1"/>
        <v>16</v>
      </c>
      <c r="F56" s="47">
        <f>F57+F58+F59+F60</f>
        <v>16</v>
      </c>
      <c r="G56" s="47">
        <f t="shared" ref="G56:K56" si="11">G57+G58+G59+G60</f>
        <v>0</v>
      </c>
      <c r="H56" s="47">
        <f t="shared" si="11"/>
        <v>0</v>
      </c>
      <c r="I56" s="47">
        <f t="shared" si="11"/>
        <v>0</v>
      </c>
      <c r="J56" s="47">
        <f t="shared" si="11"/>
        <v>0</v>
      </c>
      <c r="K56" s="47">
        <f t="shared" si="11"/>
        <v>0</v>
      </c>
      <c r="L56" s="280" t="s">
        <v>724</v>
      </c>
    </row>
    <row r="57" spans="1:12" ht="27" thickBot="1" x14ac:dyDescent="0.3">
      <c r="A57" s="278"/>
      <c r="B57" s="46" t="s">
        <v>721</v>
      </c>
      <c r="C57" s="46" t="s">
        <v>722</v>
      </c>
      <c r="D57" s="46" t="s">
        <v>680</v>
      </c>
      <c r="E57" s="47">
        <f t="shared" si="1"/>
        <v>0</v>
      </c>
      <c r="F57" s="47"/>
      <c r="G57" s="47"/>
      <c r="H57" s="47"/>
      <c r="I57" s="47"/>
      <c r="J57" s="47"/>
      <c r="K57" s="47"/>
      <c r="L57" s="280"/>
    </row>
    <row r="58" spans="1:12" ht="27" thickBot="1" x14ac:dyDescent="0.3">
      <c r="A58" s="278"/>
      <c r="B58" s="46" t="s">
        <v>721</v>
      </c>
      <c r="C58" s="46" t="s">
        <v>722</v>
      </c>
      <c r="D58" s="46" t="s">
        <v>681</v>
      </c>
      <c r="E58" s="47">
        <f t="shared" si="1"/>
        <v>0</v>
      </c>
      <c r="F58" s="47"/>
      <c r="G58" s="47"/>
      <c r="H58" s="47"/>
      <c r="I58" s="47"/>
      <c r="J58" s="47"/>
      <c r="K58" s="47"/>
      <c r="L58" s="280"/>
    </row>
    <row r="59" spans="1:12" ht="27" thickBot="1" x14ac:dyDescent="0.3">
      <c r="A59" s="278"/>
      <c r="B59" s="46" t="s">
        <v>721</v>
      </c>
      <c r="C59" s="46" t="s">
        <v>722</v>
      </c>
      <c r="D59" s="46" t="s">
        <v>725</v>
      </c>
      <c r="E59" s="47">
        <f t="shared" si="1"/>
        <v>16</v>
      </c>
      <c r="F59" s="47">
        <f>'Расходы по МП'!F61</f>
        <v>16</v>
      </c>
      <c r="G59" s="47">
        <f>'Расходы по МП'!G61</f>
        <v>0</v>
      </c>
      <c r="H59" s="47">
        <f>'Расходы по МП'!H61</f>
        <v>0</v>
      </c>
      <c r="I59" s="47">
        <f>'Расходы по МП'!I61</f>
        <v>0</v>
      </c>
      <c r="J59" s="47">
        <f>'Расходы по МП'!J61</f>
        <v>0</v>
      </c>
      <c r="K59" s="47">
        <f>'Расходы по МП'!K61</f>
        <v>0</v>
      </c>
      <c r="L59" s="280"/>
    </row>
    <row r="60" spans="1:12" ht="27" thickBot="1" x14ac:dyDescent="0.3">
      <c r="A60" s="279"/>
      <c r="B60" s="46" t="s">
        <v>721</v>
      </c>
      <c r="C60" s="46" t="s">
        <v>722</v>
      </c>
      <c r="D60" s="46" t="s">
        <v>726</v>
      </c>
      <c r="E60" s="47">
        <f t="shared" si="1"/>
        <v>0</v>
      </c>
      <c r="F60" s="47"/>
      <c r="G60" s="47"/>
      <c r="H60" s="47"/>
      <c r="I60" s="47"/>
      <c r="J60" s="47"/>
      <c r="K60" s="47"/>
      <c r="L60" s="280"/>
    </row>
    <row r="61" spans="1:12" ht="15.75" thickBot="1" x14ac:dyDescent="0.3">
      <c r="A61" s="277" t="s">
        <v>736</v>
      </c>
      <c r="B61" s="46" t="s">
        <v>721</v>
      </c>
      <c r="C61" s="46" t="s">
        <v>722</v>
      </c>
      <c r="D61" s="46" t="s">
        <v>723</v>
      </c>
      <c r="E61" s="47">
        <f t="shared" si="1"/>
        <v>335.5</v>
      </c>
      <c r="F61" s="47">
        <f>F62+F63+F64+F65</f>
        <v>335.5</v>
      </c>
      <c r="G61" s="47">
        <f t="shared" ref="G61:K61" si="12">G62+G63+G64+G65</f>
        <v>0</v>
      </c>
      <c r="H61" s="47">
        <f t="shared" si="12"/>
        <v>0</v>
      </c>
      <c r="I61" s="47">
        <f t="shared" si="12"/>
        <v>0</v>
      </c>
      <c r="J61" s="47">
        <f t="shared" si="12"/>
        <v>0</v>
      </c>
      <c r="K61" s="47">
        <f t="shared" si="12"/>
        <v>0</v>
      </c>
      <c r="L61" s="280" t="s">
        <v>724</v>
      </c>
    </row>
    <row r="62" spans="1:12" ht="27" thickBot="1" x14ac:dyDescent="0.3">
      <c r="A62" s="278"/>
      <c r="B62" s="46" t="s">
        <v>721</v>
      </c>
      <c r="C62" s="46" t="s">
        <v>722</v>
      </c>
      <c r="D62" s="46" t="s">
        <v>680</v>
      </c>
      <c r="E62" s="47">
        <f t="shared" si="1"/>
        <v>0</v>
      </c>
      <c r="F62" s="47"/>
      <c r="G62" s="47"/>
      <c r="H62" s="47"/>
      <c r="I62" s="47"/>
      <c r="J62" s="47"/>
      <c r="K62" s="47"/>
      <c r="L62" s="280"/>
    </row>
    <row r="63" spans="1:12" ht="27" thickBot="1" x14ac:dyDescent="0.3">
      <c r="A63" s="278"/>
      <c r="B63" s="46" t="s">
        <v>721</v>
      </c>
      <c r="C63" s="46" t="s">
        <v>722</v>
      </c>
      <c r="D63" s="46" t="s">
        <v>681</v>
      </c>
      <c r="E63" s="47">
        <f t="shared" si="1"/>
        <v>0</v>
      </c>
      <c r="F63" s="47"/>
      <c r="G63" s="47"/>
      <c r="H63" s="47"/>
      <c r="I63" s="47"/>
      <c r="J63" s="47"/>
      <c r="K63" s="47"/>
      <c r="L63" s="280"/>
    </row>
    <row r="64" spans="1:12" ht="27" thickBot="1" x14ac:dyDescent="0.3">
      <c r="A64" s="278"/>
      <c r="B64" s="46" t="s">
        <v>721</v>
      </c>
      <c r="C64" s="46" t="s">
        <v>722</v>
      </c>
      <c r="D64" s="46" t="s">
        <v>725</v>
      </c>
      <c r="E64" s="47">
        <f t="shared" si="1"/>
        <v>335.5</v>
      </c>
      <c r="F64" s="47">
        <f>'Расходы по МП'!F66</f>
        <v>335.5</v>
      </c>
      <c r="G64" s="47">
        <f>'Расходы по МП'!G66</f>
        <v>0</v>
      </c>
      <c r="H64" s="47">
        <f>'Расходы по МП'!H66</f>
        <v>0</v>
      </c>
      <c r="I64" s="47">
        <f>'Расходы по МП'!I66</f>
        <v>0</v>
      </c>
      <c r="J64" s="47">
        <f>'Расходы по МП'!J66</f>
        <v>0</v>
      </c>
      <c r="K64" s="47">
        <f>'Расходы по МП'!K66</f>
        <v>0</v>
      </c>
      <c r="L64" s="280"/>
    </row>
    <row r="65" spans="1:12" ht="27" thickBot="1" x14ac:dyDescent="0.3">
      <c r="A65" s="279"/>
      <c r="B65" s="46" t="s">
        <v>721</v>
      </c>
      <c r="C65" s="46" t="s">
        <v>722</v>
      </c>
      <c r="D65" s="46" t="s">
        <v>726</v>
      </c>
      <c r="E65" s="47">
        <f t="shared" si="1"/>
        <v>0</v>
      </c>
      <c r="F65" s="47"/>
      <c r="G65" s="47"/>
      <c r="H65" s="47"/>
      <c r="I65" s="47"/>
      <c r="J65" s="47"/>
      <c r="K65" s="47"/>
      <c r="L65" s="280"/>
    </row>
    <row r="66" spans="1:12" ht="15.75" thickBot="1" x14ac:dyDescent="0.3">
      <c r="A66" s="277" t="s">
        <v>737</v>
      </c>
      <c r="B66" s="46" t="s">
        <v>721</v>
      </c>
      <c r="C66" s="46" t="s">
        <v>722</v>
      </c>
      <c r="D66" s="46" t="s">
        <v>723</v>
      </c>
      <c r="E66" s="47">
        <f t="shared" si="1"/>
        <v>2223.3111250000002</v>
      </c>
      <c r="F66" s="47">
        <f t="shared" ref="F66:K70" si="13">F71+F76</f>
        <v>869.6</v>
      </c>
      <c r="G66" s="47">
        <f t="shared" si="13"/>
        <v>450</v>
      </c>
      <c r="H66" s="47">
        <f t="shared" si="13"/>
        <v>200</v>
      </c>
      <c r="I66" s="47">
        <f t="shared" si="13"/>
        <v>215</v>
      </c>
      <c r="J66" s="47">
        <f t="shared" si="13"/>
        <v>233.27500000000001</v>
      </c>
      <c r="K66" s="47">
        <f t="shared" si="13"/>
        <v>255.436125</v>
      </c>
      <c r="L66" s="280" t="s">
        <v>724</v>
      </c>
    </row>
    <row r="67" spans="1:12" ht="27" thickBot="1" x14ac:dyDescent="0.3">
      <c r="A67" s="278"/>
      <c r="B67" s="46" t="s">
        <v>721</v>
      </c>
      <c r="C67" s="46" t="s">
        <v>722</v>
      </c>
      <c r="D67" s="46" t="s">
        <v>680</v>
      </c>
      <c r="E67" s="47">
        <f t="shared" si="1"/>
        <v>0</v>
      </c>
      <c r="F67" s="47">
        <f t="shared" si="13"/>
        <v>0</v>
      </c>
      <c r="G67" s="47">
        <f t="shared" si="13"/>
        <v>0</v>
      </c>
      <c r="H67" s="47">
        <f t="shared" si="13"/>
        <v>0</v>
      </c>
      <c r="I67" s="47">
        <f t="shared" si="13"/>
        <v>0</v>
      </c>
      <c r="J67" s="47">
        <f t="shared" si="13"/>
        <v>0</v>
      </c>
      <c r="K67" s="47">
        <f t="shared" si="13"/>
        <v>0</v>
      </c>
      <c r="L67" s="280"/>
    </row>
    <row r="68" spans="1:12" ht="27" thickBot="1" x14ac:dyDescent="0.3">
      <c r="A68" s="278"/>
      <c r="B68" s="46" t="s">
        <v>721</v>
      </c>
      <c r="C68" s="46" t="s">
        <v>722</v>
      </c>
      <c r="D68" s="46" t="s">
        <v>681</v>
      </c>
      <c r="E68" s="47">
        <f t="shared" si="1"/>
        <v>0</v>
      </c>
      <c r="F68" s="47">
        <f t="shared" si="13"/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280"/>
    </row>
    <row r="69" spans="1:12" ht="27" thickBot="1" x14ac:dyDescent="0.3">
      <c r="A69" s="278"/>
      <c r="B69" s="46" t="s">
        <v>721</v>
      </c>
      <c r="C69" s="46" t="s">
        <v>722</v>
      </c>
      <c r="D69" s="46" t="s">
        <v>725</v>
      </c>
      <c r="E69" s="47">
        <f t="shared" si="1"/>
        <v>2223.3111250000002</v>
      </c>
      <c r="F69" s="47">
        <f t="shared" si="13"/>
        <v>869.6</v>
      </c>
      <c r="G69" s="47">
        <f t="shared" si="13"/>
        <v>450</v>
      </c>
      <c r="H69" s="47">
        <f t="shared" si="13"/>
        <v>200</v>
      </c>
      <c r="I69" s="47">
        <f t="shared" si="13"/>
        <v>215</v>
      </c>
      <c r="J69" s="47">
        <f t="shared" si="13"/>
        <v>233.27500000000001</v>
      </c>
      <c r="K69" s="47">
        <f t="shared" si="13"/>
        <v>255.436125</v>
      </c>
      <c r="L69" s="280"/>
    </row>
    <row r="70" spans="1:12" ht="27" thickBot="1" x14ac:dyDescent="0.3">
      <c r="A70" s="279"/>
      <c r="B70" s="46" t="s">
        <v>721</v>
      </c>
      <c r="C70" s="46" t="s">
        <v>722</v>
      </c>
      <c r="D70" s="46" t="s">
        <v>726</v>
      </c>
      <c r="E70" s="47">
        <f t="shared" si="1"/>
        <v>0</v>
      </c>
      <c r="F70" s="47">
        <f t="shared" si="13"/>
        <v>0</v>
      </c>
      <c r="G70" s="47">
        <f t="shared" si="13"/>
        <v>0</v>
      </c>
      <c r="H70" s="47">
        <f t="shared" si="13"/>
        <v>0</v>
      </c>
      <c r="I70" s="47">
        <f t="shared" si="13"/>
        <v>0</v>
      </c>
      <c r="J70" s="47">
        <f t="shared" si="13"/>
        <v>0</v>
      </c>
      <c r="K70" s="47">
        <f t="shared" si="13"/>
        <v>0</v>
      </c>
      <c r="L70" s="280"/>
    </row>
    <row r="71" spans="1:12" ht="15.75" thickBot="1" x14ac:dyDescent="0.3">
      <c r="A71" s="277" t="s">
        <v>738</v>
      </c>
      <c r="B71" s="46" t="s">
        <v>721</v>
      </c>
      <c r="C71" s="46" t="s">
        <v>722</v>
      </c>
      <c r="D71" s="46" t="s">
        <v>723</v>
      </c>
      <c r="E71" s="47">
        <f t="shared" ref="E71:E80" si="14">F71+G71+H71+I71+J71+K71</f>
        <v>2204.3111250000002</v>
      </c>
      <c r="F71" s="47">
        <f>F72+F73+F74+F75</f>
        <v>850.6</v>
      </c>
      <c r="G71" s="47">
        <f t="shared" ref="G71:K71" si="15">G72+G73+G74+G75</f>
        <v>450</v>
      </c>
      <c r="H71" s="47">
        <f t="shared" si="15"/>
        <v>200</v>
      </c>
      <c r="I71" s="47">
        <f t="shared" si="15"/>
        <v>215</v>
      </c>
      <c r="J71" s="47">
        <f t="shared" si="15"/>
        <v>233.27500000000001</v>
      </c>
      <c r="K71" s="47">
        <f t="shared" si="15"/>
        <v>255.436125</v>
      </c>
      <c r="L71" s="280" t="s">
        <v>724</v>
      </c>
    </row>
    <row r="72" spans="1:12" ht="27" thickBot="1" x14ac:dyDescent="0.3">
      <c r="A72" s="278"/>
      <c r="B72" s="46" t="s">
        <v>721</v>
      </c>
      <c r="C72" s="46" t="s">
        <v>722</v>
      </c>
      <c r="D72" s="46" t="s">
        <v>680</v>
      </c>
      <c r="E72" s="47">
        <f t="shared" si="14"/>
        <v>0</v>
      </c>
      <c r="F72" s="47"/>
      <c r="G72" s="47"/>
      <c r="H72" s="47"/>
      <c r="I72" s="47"/>
      <c r="J72" s="47"/>
      <c r="K72" s="47"/>
      <c r="L72" s="280"/>
    </row>
    <row r="73" spans="1:12" ht="27" thickBot="1" x14ac:dyDescent="0.3">
      <c r="A73" s="278"/>
      <c r="B73" s="46" t="s">
        <v>721</v>
      </c>
      <c r="C73" s="46" t="s">
        <v>722</v>
      </c>
      <c r="D73" s="46" t="s">
        <v>681</v>
      </c>
      <c r="E73" s="47">
        <f t="shared" si="14"/>
        <v>0</v>
      </c>
      <c r="F73" s="47"/>
      <c r="G73" s="47"/>
      <c r="H73" s="47"/>
      <c r="I73" s="47"/>
      <c r="J73" s="47"/>
      <c r="K73" s="47"/>
      <c r="L73" s="280"/>
    </row>
    <row r="74" spans="1:12" ht="27" thickBot="1" x14ac:dyDescent="0.3">
      <c r="A74" s="278"/>
      <c r="B74" s="46" t="s">
        <v>721</v>
      </c>
      <c r="C74" s="46" t="s">
        <v>722</v>
      </c>
      <c r="D74" s="46" t="s">
        <v>725</v>
      </c>
      <c r="E74" s="47">
        <f t="shared" si="14"/>
        <v>2204.3111250000002</v>
      </c>
      <c r="F74" s="47">
        <f>'Расходы по МП'!F76</f>
        <v>850.6</v>
      </c>
      <c r="G74" s="47">
        <f>'Расходы по МП'!G76</f>
        <v>450</v>
      </c>
      <c r="H74" s="47">
        <f>'Расходы по МП'!H76</f>
        <v>200</v>
      </c>
      <c r="I74" s="47">
        <f>'Расходы по МП'!I76</f>
        <v>215</v>
      </c>
      <c r="J74" s="47">
        <f>'Расходы по МП'!J76</f>
        <v>233.27500000000001</v>
      </c>
      <c r="K74" s="47">
        <f>'Расходы по МП'!K76</f>
        <v>255.436125</v>
      </c>
      <c r="L74" s="280"/>
    </row>
    <row r="75" spans="1:12" ht="27" thickBot="1" x14ac:dyDescent="0.3">
      <c r="A75" s="279"/>
      <c r="B75" s="46" t="s">
        <v>721</v>
      </c>
      <c r="C75" s="46" t="s">
        <v>722</v>
      </c>
      <c r="D75" s="46" t="s">
        <v>726</v>
      </c>
      <c r="E75" s="47">
        <f t="shared" si="14"/>
        <v>0</v>
      </c>
      <c r="F75" s="47"/>
      <c r="G75" s="47"/>
      <c r="H75" s="47"/>
      <c r="I75" s="47"/>
      <c r="J75" s="47"/>
      <c r="K75" s="47"/>
      <c r="L75" s="280"/>
    </row>
    <row r="76" spans="1:12" ht="15.75" thickBot="1" x14ac:dyDescent="0.3">
      <c r="A76" s="277" t="s">
        <v>739</v>
      </c>
      <c r="B76" s="46" t="s">
        <v>721</v>
      </c>
      <c r="C76" s="46" t="s">
        <v>722</v>
      </c>
      <c r="D76" s="46" t="s">
        <v>723</v>
      </c>
      <c r="E76" s="47">
        <f t="shared" si="14"/>
        <v>19</v>
      </c>
      <c r="F76" s="47">
        <f>F77+F78+F79+F80</f>
        <v>19</v>
      </c>
      <c r="G76" s="47">
        <f t="shared" ref="G76:K76" si="16">G77+G78+G79+G80</f>
        <v>0</v>
      </c>
      <c r="H76" s="47">
        <f t="shared" si="16"/>
        <v>0</v>
      </c>
      <c r="I76" s="47">
        <f t="shared" si="16"/>
        <v>0</v>
      </c>
      <c r="J76" s="47">
        <f t="shared" si="16"/>
        <v>0</v>
      </c>
      <c r="K76" s="47">
        <f t="shared" si="16"/>
        <v>0</v>
      </c>
      <c r="L76" s="280" t="s">
        <v>724</v>
      </c>
    </row>
    <row r="77" spans="1:12" ht="27" thickBot="1" x14ac:dyDescent="0.3">
      <c r="A77" s="278"/>
      <c r="B77" s="46" t="s">
        <v>721</v>
      </c>
      <c r="C77" s="46" t="s">
        <v>722</v>
      </c>
      <c r="D77" s="46" t="s">
        <v>680</v>
      </c>
      <c r="E77" s="47">
        <f t="shared" si="14"/>
        <v>0</v>
      </c>
      <c r="F77" s="47"/>
      <c r="G77" s="47"/>
      <c r="H77" s="47"/>
      <c r="I77" s="47"/>
      <c r="J77" s="47"/>
      <c r="K77" s="47"/>
      <c r="L77" s="280"/>
    </row>
    <row r="78" spans="1:12" ht="27" thickBot="1" x14ac:dyDescent="0.3">
      <c r="A78" s="278"/>
      <c r="B78" s="46" t="s">
        <v>721</v>
      </c>
      <c r="C78" s="46" t="s">
        <v>722</v>
      </c>
      <c r="D78" s="46" t="s">
        <v>681</v>
      </c>
      <c r="E78" s="47">
        <f t="shared" si="14"/>
        <v>0</v>
      </c>
      <c r="F78" s="47"/>
      <c r="G78" s="47"/>
      <c r="H78" s="47"/>
      <c r="I78" s="47"/>
      <c r="J78" s="47"/>
      <c r="K78" s="47"/>
      <c r="L78" s="280"/>
    </row>
    <row r="79" spans="1:12" ht="27" thickBot="1" x14ac:dyDescent="0.3">
      <c r="A79" s="278"/>
      <c r="B79" s="46" t="s">
        <v>721</v>
      </c>
      <c r="C79" s="46" t="s">
        <v>722</v>
      </c>
      <c r="D79" s="46" t="s">
        <v>725</v>
      </c>
      <c r="E79" s="47">
        <f t="shared" si="14"/>
        <v>19</v>
      </c>
      <c r="F79" s="47">
        <f>'Расходы по МП'!F81</f>
        <v>19</v>
      </c>
      <c r="G79" s="47">
        <f>'Расходы по МП'!G81</f>
        <v>0</v>
      </c>
      <c r="H79" s="47">
        <f>'Расходы по МП'!H81</f>
        <v>0</v>
      </c>
      <c r="I79" s="47">
        <f>'Расходы по МП'!I81</f>
        <v>0</v>
      </c>
      <c r="J79" s="47">
        <f>'Расходы по МП'!J81</f>
        <v>0</v>
      </c>
      <c r="K79" s="47">
        <f>'Расходы по МП'!K81</f>
        <v>0</v>
      </c>
      <c r="L79" s="280"/>
    </row>
    <row r="80" spans="1:12" ht="27" thickBot="1" x14ac:dyDescent="0.3">
      <c r="A80" s="279"/>
      <c r="B80" s="46" t="s">
        <v>721</v>
      </c>
      <c r="C80" s="46" t="s">
        <v>722</v>
      </c>
      <c r="D80" s="46" t="s">
        <v>726</v>
      </c>
      <c r="E80" s="47">
        <f t="shared" si="14"/>
        <v>0</v>
      </c>
      <c r="F80" s="47"/>
      <c r="G80" s="47"/>
      <c r="H80" s="47"/>
      <c r="I80" s="47"/>
      <c r="J80" s="47"/>
      <c r="K80" s="47"/>
      <c r="L80" s="280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9" sqref="C49"/>
    </sheetView>
  </sheetViews>
  <sheetFormatPr defaultColWidth="8.85546875" defaultRowHeight="15" x14ac:dyDescent="0.2"/>
  <cols>
    <col min="1" max="1" width="28.42578125" style="206" customWidth="1"/>
    <col min="2" max="2" width="39.28515625" style="78" customWidth="1"/>
    <col min="3" max="5" width="15.7109375" style="77" customWidth="1"/>
    <col min="6" max="16384" width="8.85546875" style="77"/>
  </cols>
  <sheetData>
    <row r="1" spans="1:6" ht="21" customHeight="1" x14ac:dyDescent="0.2">
      <c r="D1" s="216" t="s">
        <v>749</v>
      </c>
      <c r="E1" s="216"/>
    </row>
    <row r="2" spans="1:6" ht="100.9" customHeight="1" x14ac:dyDescent="0.2">
      <c r="D2" s="217" t="str">
        <f>Источники!E2</f>
        <v>к решению Совета народных депутатов Кочетовского сельского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2024 год и на плановый период 2025 и 2026 годов"</v>
      </c>
      <c r="E2" s="217"/>
    </row>
    <row r="3" spans="1:6" ht="18.600000000000001" customHeight="1" x14ac:dyDescent="0.2">
      <c r="D3" s="216" t="str">
        <f>Источники!E3</f>
        <v>от "27" декабря 2024 года № 35</v>
      </c>
      <c r="E3" s="216"/>
    </row>
    <row r="4" spans="1:6" ht="46.9" customHeight="1" x14ac:dyDescent="0.2">
      <c r="A4" s="219" t="s">
        <v>847</v>
      </c>
      <c r="B4" s="219"/>
      <c r="C4" s="219"/>
      <c r="D4" s="219"/>
      <c r="E4" s="219"/>
    </row>
    <row r="6" spans="1:6" ht="12.75" x14ac:dyDescent="0.2">
      <c r="A6" s="218" t="s">
        <v>668</v>
      </c>
      <c r="B6" s="218"/>
      <c r="C6" s="218"/>
      <c r="D6" s="218"/>
      <c r="E6" s="218"/>
    </row>
    <row r="7" spans="1:6" ht="40.15" customHeight="1" x14ac:dyDescent="0.2">
      <c r="A7" s="207" t="s">
        <v>520</v>
      </c>
      <c r="B7" s="79" t="s">
        <v>521</v>
      </c>
      <c r="C7" s="80" t="s">
        <v>371</v>
      </c>
      <c r="D7" s="81" t="s">
        <v>372</v>
      </c>
      <c r="E7" s="80" t="s">
        <v>489</v>
      </c>
    </row>
    <row r="8" spans="1:6" ht="13.15" customHeight="1" x14ac:dyDescent="0.2">
      <c r="A8" s="208">
        <v>1</v>
      </c>
      <c r="B8" s="80">
        <v>2</v>
      </c>
      <c r="C8" s="62">
        <v>3</v>
      </c>
      <c r="D8" s="80">
        <v>4</v>
      </c>
      <c r="E8" s="62">
        <v>5</v>
      </c>
    </row>
    <row r="9" spans="1:6" ht="14.25" x14ac:dyDescent="0.2">
      <c r="A9" s="209" t="s">
        <v>522</v>
      </c>
      <c r="B9" s="69" t="s">
        <v>523</v>
      </c>
      <c r="C9" s="82">
        <f>C10+C36</f>
        <v>6754.01</v>
      </c>
      <c r="D9" s="82">
        <f t="shared" ref="D9:E9" si="0">D10+D36</f>
        <v>3940.31</v>
      </c>
      <c r="E9" s="82">
        <f t="shared" si="0"/>
        <v>3344.31</v>
      </c>
      <c r="F9" s="83">
        <f>C9+D9+E9</f>
        <v>14038.63</v>
      </c>
    </row>
    <row r="10" spans="1:6" ht="25.5" x14ac:dyDescent="0.2">
      <c r="A10" s="209" t="s">
        <v>524</v>
      </c>
      <c r="B10" s="69" t="s">
        <v>525</v>
      </c>
      <c r="C10" s="82">
        <f>C11+C14+C17+C25+C28+C33</f>
        <v>1097</v>
      </c>
      <c r="D10" s="82">
        <f t="shared" ref="D10:E10" si="1">D11+D14+D17+D25+D28+D33</f>
        <v>1188</v>
      </c>
      <c r="E10" s="82">
        <f t="shared" si="1"/>
        <v>1256</v>
      </c>
      <c r="F10" s="83">
        <f t="shared" ref="F10:F53" si="2">C10+D10+E10</f>
        <v>3541</v>
      </c>
    </row>
    <row r="11" spans="1:6" ht="14.25" x14ac:dyDescent="0.2">
      <c r="A11" s="210" t="s">
        <v>526</v>
      </c>
      <c r="B11" s="84" t="s">
        <v>527</v>
      </c>
      <c r="C11" s="85">
        <f>C12</f>
        <v>12</v>
      </c>
      <c r="D11" s="85">
        <f t="shared" ref="D11:E12" si="3">D12</f>
        <v>13</v>
      </c>
      <c r="E11" s="85">
        <f t="shared" si="3"/>
        <v>14</v>
      </c>
      <c r="F11" s="83">
        <f t="shared" si="2"/>
        <v>39</v>
      </c>
    </row>
    <row r="12" spans="1:6" x14ac:dyDescent="0.2">
      <c r="A12" s="211" t="s">
        <v>528</v>
      </c>
      <c r="B12" s="87" t="s">
        <v>529</v>
      </c>
      <c r="C12" s="88">
        <f>C13</f>
        <v>12</v>
      </c>
      <c r="D12" s="88">
        <f t="shared" si="3"/>
        <v>13</v>
      </c>
      <c r="E12" s="88">
        <f t="shared" si="3"/>
        <v>14</v>
      </c>
      <c r="F12" s="83">
        <f t="shared" si="2"/>
        <v>39</v>
      </c>
    </row>
    <row r="13" spans="1:6" ht="89.25" x14ac:dyDescent="0.2">
      <c r="A13" s="211" t="s">
        <v>530</v>
      </c>
      <c r="B13" s="89" t="s">
        <v>531</v>
      </c>
      <c r="C13" s="88">
        <v>12</v>
      </c>
      <c r="D13" s="88">
        <v>13</v>
      </c>
      <c r="E13" s="88">
        <v>14</v>
      </c>
      <c r="F13" s="83">
        <f t="shared" si="2"/>
        <v>39</v>
      </c>
    </row>
    <row r="14" spans="1:6" ht="14.25" x14ac:dyDescent="0.2">
      <c r="A14" s="210" t="s">
        <v>532</v>
      </c>
      <c r="B14" s="84" t="s">
        <v>533</v>
      </c>
      <c r="C14" s="85">
        <f>C15</f>
        <v>0</v>
      </c>
      <c r="D14" s="85">
        <f t="shared" ref="D14:E15" si="4">D15</f>
        <v>0</v>
      </c>
      <c r="E14" s="85">
        <f t="shared" si="4"/>
        <v>0</v>
      </c>
      <c r="F14" s="83">
        <f t="shared" si="2"/>
        <v>0</v>
      </c>
    </row>
    <row r="15" spans="1:6" x14ac:dyDescent="0.2">
      <c r="A15" s="211" t="s">
        <v>534</v>
      </c>
      <c r="B15" s="87" t="s">
        <v>535</v>
      </c>
      <c r="C15" s="88">
        <f>C16</f>
        <v>0</v>
      </c>
      <c r="D15" s="88">
        <f t="shared" si="4"/>
        <v>0</v>
      </c>
      <c r="E15" s="88">
        <f t="shared" si="4"/>
        <v>0</v>
      </c>
      <c r="F15" s="83">
        <f t="shared" si="2"/>
        <v>0</v>
      </c>
    </row>
    <row r="16" spans="1:6" x14ac:dyDescent="0.2">
      <c r="A16" s="211" t="s">
        <v>536</v>
      </c>
      <c r="B16" s="87" t="s">
        <v>535</v>
      </c>
      <c r="C16" s="88"/>
      <c r="D16" s="88"/>
      <c r="E16" s="88"/>
      <c r="F16" s="83">
        <f t="shared" si="2"/>
        <v>0</v>
      </c>
    </row>
    <row r="17" spans="1:6" ht="14.25" x14ac:dyDescent="0.2">
      <c r="A17" s="210" t="s">
        <v>537</v>
      </c>
      <c r="B17" s="84" t="s">
        <v>538</v>
      </c>
      <c r="C17" s="85">
        <f>C18+C20+C23</f>
        <v>1068</v>
      </c>
      <c r="D17" s="85">
        <f>D18+D20+D23</f>
        <v>1156</v>
      </c>
      <c r="E17" s="85">
        <f>E18+E20+E23</f>
        <v>1221</v>
      </c>
      <c r="F17" s="83">
        <f t="shared" si="2"/>
        <v>3445</v>
      </c>
    </row>
    <row r="18" spans="1:6" x14ac:dyDescent="0.2">
      <c r="A18" s="211" t="s">
        <v>539</v>
      </c>
      <c r="B18" s="87" t="s">
        <v>540</v>
      </c>
      <c r="C18" s="88">
        <f>C19</f>
        <v>10</v>
      </c>
      <c r="D18" s="88">
        <f t="shared" ref="D18:E18" si="5">D19</f>
        <v>11</v>
      </c>
      <c r="E18" s="88">
        <f t="shared" si="5"/>
        <v>12</v>
      </c>
      <c r="F18" s="83">
        <f t="shared" si="2"/>
        <v>33</v>
      </c>
    </row>
    <row r="19" spans="1:6" ht="51" x14ac:dyDescent="0.2">
      <c r="A19" s="211" t="s">
        <v>541</v>
      </c>
      <c r="B19" s="87" t="s">
        <v>542</v>
      </c>
      <c r="C19" s="88">
        <v>10</v>
      </c>
      <c r="D19" s="90">
        <v>11</v>
      </c>
      <c r="E19" s="88">
        <v>12</v>
      </c>
      <c r="F19" s="83">
        <f t="shared" si="2"/>
        <v>33</v>
      </c>
    </row>
    <row r="20" spans="1:6" x14ac:dyDescent="0.2">
      <c r="A20" s="211" t="s">
        <v>543</v>
      </c>
      <c r="B20" s="87" t="s">
        <v>544</v>
      </c>
      <c r="C20" s="88">
        <f>C21</f>
        <v>483</v>
      </c>
      <c r="D20" s="88">
        <f t="shared" ref="D20:E20" si="6">D21</f>
        <v>494</v>
      </c>
      <c r="E20" s="88">
        <f t="shared" si="6"/>
        <v>505</v>
      </c>
      <c r="F20" s="83">
        <f t="shared" si="2"/>
        <v>1482</v>
      </c>
    </row>
    <row r="21" spans="1:6" x14ac:dyDescent="0.2">
      <c r="A21" s="211" t="s">
        <v>756</v>
      </c>
      <c r="B21" s="87" t="s">
        <v>545</v>
      </c>
      <c r="C21" s="88">
        <f>C22</f>
        <v>483</v>
      </c>
      <c r="D21" s="88">
        <f t="shared" ref="D21:E21" si="7">D22</f>
        <v>494</v>
      </c>
      <c r="E21" s="88">
        <f t="shared" si="7"/>
        <v>505</v>
      </c>
      <c r="F21" s="83">
        <f t="shared" si="2"/>
        <v>1482</v>
      </c>
    </row>
    <row r="22" spans="1:6" ht="38.25" x14ac:dyDescent="0.2">
      <c r="A22" s="211" t="s">
        <v>546</v>
      </c>
      <c r="B22" s="87" t="s">
        <v>547</v>
      </c>
      <c r="C22" s="88">
        <v>483</v>
      </c>
      <c r="D22" s="90">
        <v>494</v>
      </c>
      <c r="E22" s="88">
        <v>505</v>
      </c>
      <c r="F22" s="83">
        <f t="shared" si="2"/>
        <v>1482</v>
      </c>
    </row>
    <row r="23" spans="1:6" x14ac:dyDescent="0.2">
      <c r="A23" s="211" t="s">
        <v>548</v>
      </c>
      <c r="B23" s="87" t="s">
        <v>549</v>
      </c>
      <c r="C23" s="88">
        <f>C24</f>
        <v>575</v>
      </c>
      <c r="D23" s="88">
        <f t="shared" ref="D23:E23" si="8">D24</f>
        <v>651</v>
      </c>
      <c r="E23" s="88">
        <f t="shared" si="8"/>
        <v>704</v>
      </c>
      <c r="F23" s="83">
        <f t="shared" si="2"/>
        <v>1930</v>
      </c>
    </row>
    <row r="24" spans="1:6" ht="51" x14ac:dyDescent="0.2">
      <c r="A24" s="211" t="s">
        <v>550</v>
      </c>
      <c r="B24" s="87" t="s">
        <v>551</v>
      </c>
      <c r="C24" s="88">
        <v>575</v>
      </c>
      <c r="D24" s="90">
        <v>651</v>
      </c>
      <c r="E24" s="88">
        <v>704</v>
      </c>
      <c r="F24" s="83">
        <f t="shared" si="2"/>
        <v>1930</v>
      </c>
    </row>
    <row r="25" spans="1:6" ht="14.25" x14ac:dyDescent="0.2">
      <c r="A25" s="210" t="s">
        <v>552</v>
      </c>
      <c r="B25" s="84" t="s">
        <v>553</v>
      </c>
      <c r="C25" s="85">
        <f>C26</f>
        <v>1</v>
      </c>
      <c r="D25" s="85">
        <f t="shared" ref="D25:E26" si="9">D26</f>
        <v>2</v>
      </c>
      <c r="E25" s="85">
        <f t="shared" si="9"/>
        <v>3</v>
      </c>
      <c r="F25" s="83">
        <f t="shared" si="2"/>
        <v>6</v>
      </c>
    </row>
    <row r="26" spans="1:6" ht="51" x14ac:dyDescent="0.2">
      <c r="A26" s="211" t="s">
        <v>554</v>
      </c>
      <c r="B26" s="87" t="s">
        <v>555</v>
      </c>
      <c r="C26" s="88">
        <f>C27</f>
        <v>1</v>
      </c>
      <c r="D26" s="88">
        <f t="shared" si="9"/>
        <v>2</v>
      </c>
      <c r="E26" s="88">
        <f t="shared" si="9"/>
        <v>3</v>
      </c>
      <c r="F26" s="83">
        <f t="shared" si="2"/>
        <v>6</v>
      </c>
    </row>
    <row r="27" spans="1:6" ht="89.25" x14ac:dyDescent="0.2">
      <c r="A27" s="211" t="s">
        <v>556</v>
      </c>
      <c r="B27" s="87" t="s">
        <v>557</v>
      </c>
      <c r="C27" s="88">
        <v>1</v>
      </c>
      <c r="D27" s="90">
        <v>2</v>
      </c>
      <c r="E27" s="88">
        <v>3</v>
      </c>
      <c r="F27" s="83">
        <f t="shared" si="2"/>
        <v>6</v>
      </c>
    </row>
    <row r="28" spans="1:6" ht="51" x14ac:dyDescent="0.2">
      <c r="A28" s="210" t="s">
        <v>558</v>
      </c>
      <c r="B28" s="84" t="s">
        <v>559</v>
      </c>
      <c r="C28" s="85">
        <f>C29+C31</f>
        <v>13</v>
      </c>
      <c r="D28" s="85">
        <f t="shared" ref="D28:E28" si="10">D29+D31</f>
        <v>13</v>
      </c>
      <c r="E28" s="85">
        <f t="shared" si="10"/>
        <v>13</v>
      </c>
      <c r="F28" s="83">
        <f t="shared" si="2"/>
        <v>39</v>
      </c>
    </row>
    <row r="29" spans="1:6" ht="102" x14ac:dyDescent="0.2">
      <c r="A29" s="211" t="s">
        <v>560</v>
      </c>
      <c r="B29" s="89" t="s">
        <v>561</v>
      </c>
      <c r="C29" s="88">
        <f>C30</f>
        <v>13</v>
      </c>
      <c r="D29" s="88">
        <f t="shared" ref="D29:E29" si="11">D30</f>
        <v>13</v>
      </c>
      <c r="E29" s="88">
        <f t="shared" si="11"/>
        <v>13</v>
      </c>
      <c r="F29" s="83">
        <f t="shared" si="2"/>
        <v>39</v>
      </c>
    </row>
    <row r="30" spans="1:6" ht="89.25" x14ac:dyDescent="0.2">
      <c r="A30" s="211" t="s">
        <v>562</v>
      </c>
      <c r="B30" s="87" t="s">
        <v>563</v>
      </c>
      <c r="C30" s="88">
        <v>13</v>
      </c>
      <c r="D30" s="90">
        <v>13</v>
      </c>
      <c r="E30" s="88">
        <v>13</v>
      </c>
      <c r="F30" s="83">
        <f t="shared" si="2"/>
        <v>39</v>
      </c>
    </row>
    <row r="31" spans="1:6" ht="89.25" x14ac:dyDescent="0.2">
      <c r="A31" s="211" t="s">
        <v>564</v>
      </c>
      <c r="B31" s="89" t="s">
        <v>565</v>
      </c>
      <c r="C31" s="88">
        <f>C32</f>
        <v>0</v>
      </c>
      <c r="D31" s="88">
        <f t="shared" ref="D31:E31" si="12">D32</f>
        <v>0</v>
      </c>
      <c r="E31" s="88">
        <f t="shared" si="12"/>
        <v>0</v>
      </c>
      <c r="F31" s="83">
        <f t="shared" si="2"/>
        <v>0</v>
      </c>
    </row>
    <row r="32" spans="1:6" ht="76.5" x14ac:dyDescent="0.2">
      <c r="A32" s="211" t="s">
        <v>566</v>
      </c>
      <c r="B32" s="87" t="s">
        <v>567</v>
      </c>
      <c r="C32" s="88"/>
      <c r="D32" s="90"/>
      <c r="E32" s="88"/>
      <c r="F32" s="83">
        <f t="shared" si="2"/>
        <v>0</v>
      </c>
    </row>
    <row r="33" spans="1:6" ht="25.5" x14ac:dyDescent="0.2">
      <c r="A33" s="210" t="s">
        <v>568</v>
      </c>
      <c r="B33" s="84" t="s">
        <v>569</v>
      </c>
      <c r="C33" s="85">
        <f>C34</f>
        <v>3</v>
      </c>
      <c r="D33" s="85">
        <f t="shared" ref="D33:E34" si="13">D34</f>
        <v>4</v>
      </c>
      <c r="E33" s="85">
        <f t="shared" si="13"/>
        <v>5</v>
      </c>
      <c r="F33" s="83">
        <f t="shared" si="2"/>
        <v>12</v>
      </c>
    </row>
    <row r="34" spans="1:6" ht="76.5" x14ac:dyDescent="0.2">
      <c r="A34" s="211" t="s">
        <v>570</v>
      </c>
      <c r="B34" s="87" t="s">
        <v>571</v>
      </c>
      <c r="C34" s="88">
        <f>C35</f>
        <v>3</v>
      </c>
      <c r="D34" s="88">
        <f t="shared" si="13"/>
        <v>4</v>
      </c>
      <c r="E34" s="88">
        <f t="shared" si="13"/>
        <v>5</v>
      </c>
      <c r="F34" s="83">
        <f t="shared" si="2"/>
        <v>12</v>
      </c>
    </row>
    <row r="35" spans="1:6" ht="76.5" x14ac:dyDescent="0.2">
      <c r="A35" s="211" t="s">
        <v>572</v>
      </c>
      <c r="B35" s="87" t="s">
        <v>571</v>
      </c>
      <c r="C35" s="88">
        <v>3</v>
      </c>
      <c r="D35" s="90">
        <v>4</v>
      </c>
      <c r="E35" s="88">
        <v>5</v>
      </c>
      <c r="F35" s="83">
        <f t="shared" si="2"/>
        <v>12</v>
      </c>
    </row>
    <row r="36" spans="1:6" ht="14.25" x14ac:dyDescent="0.2">
      <c r="A36" s="209" t="s">
        <v>573</v>
      </c>
      <c r="B36" s="69" t="s">
        <v>574</v>
      </c>
      <c r="C36" s="82">
        <f>C37</f>
        <v>5657.01</v>
      </c>
      <c r="D36" s="82">
        <f t="shared" ref="D36:E36" si="14">D37</f>
        <v>2752.31</v>
      </c>
      <c r="E36" s="82">
        <f t="shared" si="14"/>
        <v>2088.31</v>
      </c>
      <c r="F36" s="83">
        <f t="shared" si="2"/>
        <v>10497.63</v>
      </c>
    </row>
    <row r="37" spans="1:6" ht="38.25" x14ac:dyDescent="0.2">
      <c r="A37" s="209" t="s">
        <v>575</v>
      </c>
      <c r="B37" s="69" t="s">
        <v>576</v>
      </c>
      <c r="C37" s="82">
        <f>C38+C43+C46+C49</f>
        <v>5657.01</v>
      </c>
      <c r="D37" s="82">
        <f t="shared" ref="D37:E37" si="15">D38+D43+D46+D49</f>
        <v>2752.31</v>
      </c>
      <c r="E37" s="82">
        <f t="shared" si="15"/>
        <v>2088.31</v>
      </c>
      <c r="F37" s="83">
        <f t="shared" si="2"/>
        <v>10497.63</v>
      </c>
    </row>
    <row r="38" spans="1:6" ht="25.5" x14ac:dyDescent="0.2">
      <c r="A38" s="210" t="s">
        <v>577</v>
      </c>
      <c r="B38" s="84" t="s">
        <v>578</v>
      </c>
      <c r="C38" s="85">
        <f>C39+C41</f>
        <v>1822</v>
      </c>
      <c r="D38" s="85">
        <f t="shared" ref="D38:E38" si="16">D39+D41</f>
        <v>1602</v>
      </c>
      <c r="E38" s="85">
        <f t="shared" si="16"/>
        <v>1938</v>
      </c>
      <c r="F38" s="83">
        <f t="shared" si="2"/>
        <v>5362</v>
      </c>
    </row>
    <row r="39" spans="1:6" ht="25.5" x14ac:dyDescent="0.2">
      <c r="A39" s="211" t="s">
        <v>579</v>
      </c>
      <c r="B39" s="87" t="s">
        <v>580</v>
      </c>
      <c r="C39" s="88">
        <f>C40</f>
        <v>132</v>
      </c>
      <c r="D39" s="90">
        <f t="shared" ref="D39:E39" si="17">D40</f>
        <v>115</v>
      </c>
      <c r="E39" s="88">
        <f t="shared" si="17"/>
        <v>119</v>
      </c>
      <c r="F39" s="83">
        <f t="shared" si="2"/>
        <v>366</v>
      </c>
    </row>
    <row r="40" spans="1:6" ht="38.25" x14ac:dyDescent="0.2">
      <c r="A40" s="211" t="s">
        <v>581</v>
      </c>
      <c r="B40" s="87" t="s">
        <v>656</v>
      </c>
      <c r="C40" s="88">
        <v>132</v>
      </c>
      <c r="D40" s="90">
        <v>115</v>
      </c>
      <c r="E40" s="88">
        <v>119</v>
      </c>
      <c r="F40" s="83">
        <f t="shared" si="2"/>
        <v>366</v>
      </c>
    </row>
    <row r="41" spans="1:6" ht="51" x14ac:dyDescent="0.2">
      <c r="A41" s="211" t="s">
        <v>582</v>
      </c>
      <c r="B41" s="87" t="s">
        <v>583</v>
      </c>
      <c r="C41" s="88">
        <f>C42</f>
        <v>1690</v>
      </c>
      <c r="D41" s="90">
        <f t="shared" ref="D41:E41" si="18">D42</f>
        <v>1487</v>
      </c>
      <c r="E41" s="88">
        <f t="shared" si="18"/>
        <v>1819</v>
      </c>
      <c r="F41" s="83">
        <f t="shared" si="2"/>
        <v>4996</v>
      </c>
    </row>
    <row r="42" spans="1:6" ht="38.25" x14ac:dyDescent="0.2">
      <c r="A42" s="211" t="s">
        <v>584</v>
      </c>
      <c r="B42" s="87" t="s">
        <v>585</v>
      </c>
      <c r="C42" s="88">
        <v>1690</v>
      </c>
      <c r="D42" s="90">
        <v>1487</v>
      </c>
      <c r="E42" s="88">
        <v>1819</v>
      </c>
      <c r="F42" s="83">
        <f t="shared" si="2"/>
        <v>4996</v>
      </c>
    </row>
    <row r="43" spans="1:6" ht="38.25" x14ac:dyDescent="0.2">
      <c r="A43" s="210" t="s">
        <v>660</v>
      </c>
      <c r="B43" s="84" t="s">
        <v>662</v>
      </c>
      <c r="C43" s="85">
        <f>C44</f>
        <v>0</v>
      </c>
      <c r="D43" s="85">
        <f t="shared" ref="D43:E44" si="19">D44</f>
        <v>0</v>
      </c>
      <c r="E43" s="85">
        <f t="shared" si="19"/>
        <v>0</v>
      </c>
      <c r="F43" s="83">
        <f t="shared" si="2"/>
        <v>0</v>
      </c>
    </row>
    <row r="44" spans="1:6" x14ac:dyDescent="0.2">
      <c r="A44" s="211" t="s">
        <v>659</v>
      </c>
      <c r="B44" s="87" t="s">
        <v>661</v>
      </c>
      <c r="C44" s="88">
        <f>C45</f>
        <v>0</v>
      </c>
      <c r="D44" s="90">
        <f t="shared" si="19"/>
        <v>0</v>
      </c>
      <c r="E44" s="88">
        <f t="shared" si="19"/>
        <v>0</v>
      </c>
      <c r="F44" s="83">
        <f t="shared" si="2"/>
        <v>0</v>
      </c>
    </row>
    <row r="45" spans="1:6" ht="25.5" x14ac:dyDescent="0.2">
      <c r="A45" s="211" t="s">
        <v>658</v>
      </c>
      <c r="B45" s="87" t="s">
        <v>657</v>
      </c>
      <c r="C45" s="88"/>
      <c r="D45" s="90"/>
      <c r="E45" s="88"/>
      <c r="F45" s="83">
        <f t="shared" si="2"/>
        <v>0</v>
      </c>
    </row>
    <row r="46" spans="1:6" ht="25.5" x14ac:dyDescent="0.2">
      <c r="A46" s="210" t="s">
        <v>586</v>
      </c>
      <c r="B46" s="84" t="s">
        <v>587</v>
      </c>
      <c r="C46" s="85">
        <f>C47</f>
        <v>118.4</v>
      </c>
      <c r="D46" s="85">
        <f t="shared" ref="D46:E47" si="20">D47</f>
        <v>122.7</v>
      </c>
      <c r="E46" s="85">
        <f t="shared" si="20"/>
        <v>122.7</v>
      </c>
      <c r="F46" s="83">
        <f t="shared" si="2"/>
        <v>363.8</v>
      </c>
    </row>
    <row r="47" spans="1:6" ht="38.25" x14ac:dyDescent="0.2">
      <c r="A47" s="211" t="s">
        <v>588</v>
      </c>
      <c r="B47" s="87" t="s">
        <v>589</v>
      </c>
      <c r="C47" s="88">
        <f>C48</f>
        <v>118.4</v>
      </c>
      <c r="D47" s="90">
        <f t="shared" si="20"/>
        <v>122.7</v>
      </c>
      <c r="E47" s="88">
        <f t="shared" si="20"/>
        <v>122.7</v>
      </c>
      <c r="F47" s="83">
        <f t="shared" si="2"/>
        <v>363.8</v>
      </c>
    </row>
    <row r="48" spans="1:6" ht="51" x14ac:dyDescent="0.2">
      <c r="A48" s="211" t="s">
        <v>590</v>
      </c>
      <c r="B48" s="87" t="s">
        <v>591</v>
      </c>
      <c r="C48" s="88">
        <v>118.4</v>
      </c>
      <c r="D48" s="90">
        <v>122.7</v>
      </c>
      <c r="E48" s="88">
        <v>122.7</v>
      </c>
      <c r="F48" s="83">
        <f t="shared" si="2"/>
        <v>363.8</v>
      </c>
    </row>
    <row r="49" spans="1:6" ht="14.25" x14ac:dyDescent="0.2">
      <c r="A49" s="210" t="s">
        <v>654</v>
      </c>
      <c r="B49" s="84" t="s">
        <v>655</v>
      </c>
      <c r="C49" s="85">
        <f>C50+C52</f>
        <v>3716.61</v>
      </c>
      <c r="D49" s="85">
        <f t="shared" ref="D49:E49" si="21">D50+D52</f>
        <v>1027.6099999999999</v>
      </c>
      <c r="E49" s="85">
        <f t="shared" si="21"/>
        <v>27.61</v>
      </c>
      <c r="F49" s="83">
        <f t="shared" si="2"/>
        <v>4771.83</v>
      </c>
    </row>
    <row r="50" spans="1:6" ht="76.5" x14ac:dyDescent="0.2">
      <c r="A50" s="211" t="s">
        <v>596</v>
      </c>
      <c r="B50" s="87" t="s">
        <v>597</v>
      </c>
      <c r="C50" s="88">
        <f>C51</f>
        <v>831</v>
      </c>
      <c r="D50" s="90">
        <f t="shared" ref="D50:E50" si="22">D51</f>
        <v>0</v>
      </c>
      <c r="E50" s="88">
        <f t="shared" si="22"/>
        <v>0</v>
      </c>
      <c r="F50" s="83">
        <f t="shared" si="2"/>
        <v>831</v>
      </c>
    </row>
    <row r="51" spans="1:6" ht="76.5" x14ac:dyDescent="0.2">
      <c r="A51" s="211" t="s">
        <v>598</v>
      </c>
      <c r="B51" s="87" t="s">
        <v>597</v>
      </c>
      <c r="C51" s="88">
        <v>831</v>
      </c>
      <c r="D51" s="90"/>
      <c r="E51" s="88"/>
      <c r="F51" s="83">
        <f t="shared" si="2"/>
        <v>831</v>
      </c>
    </row>
    <row r="52" spans="1:6" ht="25.5" x14ac:dyDescent="0.2">
      <c r="A52" s="211" t="s">
        <v>592</v>
      </c>
      <c r="B52" s="87" t="s">
        <v>593</v>
      </c>
      <c r="C52" s="88">
        <f>C53</f>
        <v>2885.61</v>
      </c>
      <c r="D52" s="90">
        <f t="shared" ref="D52:E52" si="23">D53</f>
        <v>1027.6099999999999</v>
      </c>
      <c r="E52" s="88">
        <f t="shared" si="23"/>
        <v>27.61</v>
      </c>
      <c r="F52" s="83">
        <f t="shared" si="2"/>
        <v>3940.8300000000004</v>
      </c>
    </row>
    <row r="53" spans="1:6" ht="25.5" x14ac:dyDescent="0.2">
      <c r="A53" s="211" t="s">
        <v>594</v>
      </c>
      <c r="B53" s="87" t="s">
        <v>595</v>
      </c>
      <c r="C53" s="88">
        <v>2885.61</v>
      </c>
      <c r="D53" s="90">
        <v>1027.6099999999999</v>
      </c>
      <c r="E53" s="88">
        <v>27.61</v>
      </c>
      <c r="F53" s="83">
        <f t="shared" si="2"/>
        <v>3940.8300000000004</v>
      </c>
    </row>
  </sheetData>
  <autoFilter ref="A8:F8" xr:uid="{00000000-0009-0000-0000-000001000000}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G110" activePane="bottomRight" state="frozen"/>
      <selection activeCell="B1" sqref="B1"/>
      <selection pane="topRight" activeCell="F1" sqref="F1"/>
      <selection pane="bottomLeft" activeCell="B7" sqref="B7"/>
      <selection pane="bottomRight" activeCell="J126" sqref="J126"/>
    </sheetView>
  </sheetViews>
  <sheetFormatPr defaultColWidth="9.140625" defaultRowHeight="15" outlineLevelRow="1" outlineLevelCol="1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 x14ac:dyDescent="0.25">
      <c r="A1" s="228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1:16" ht="15.95" customHeight="1" x14ac:dyDescent="0.25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spans="1:16" ht="15.2" customHeight="1" x14ac:dyDescent="0.25">
      <c r="A3" s="230" t="s">
        <v>1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</row>
    <row r="4" spans="1:16" ht="61.7" customHeight="1" x14ac:dyDescent="0.25">
      <c r="A4" s="232" t="s">
        <v>2</v>
      </c>
      <c r="B4" s="220" t="s">
        <v>3</v>
      </c>
      <c r="C4" s="224" t="s">
        <v>4</v>
      </c>
      <c r="D4" s="220" t="s">
        <v>5</v>
      </c>
      <c r="E4" s="220" t="s">
        <v>6</v>
      </c>
      <c r="F4" s="220" t="s">
        <v>7</v>
      </c>
      <c r="G4" s="220" t="s">
        <v>8</v>
      </c>
      <c r="H4" s="220" t="s">
        <v>9</v>
      </c>
      <c r="I4" s="220" t="s">
        <v>10</v>
      </c>
      <c r="J4" s="9" t="s">
        <v>11</v>
      </c>
      <c r="K4" s="220" t="s">
        <v>12</v>
      </c>
      <c r="L4" s="220" t="s">
        <v>13</v>
      </c>
      <c r="M4" s="220" t="s">
        <v>14</v>
      </c>
      <c r="N4" s="220" t="s">
        <v>15</v>
      </c>
      <c r="O4" s="222" t="s">
        <v>11</v>
      </c>
      <c r="P4" s="223"/>
    </row>
    <row r="5" spans="1:16" x14ac:dyDescent="0.25">
      <c r="A5" s="233"/>
      <c r="B5" s="221"/>
      <c r="C5" s="225"/>
      <c r="D5" s="221"/>
      <c r="E5" s="221"/>
      <c r="F5" s="221"/>
      <c r="G5" s="221"/>
      <c r="H5" s="221"/>
      <c r="I5" s="221"/>
      <c r="J5" s="55" t="s">
        <v>743</v>
      </c>
      <c r="K5" s="221"/>
      <c r="L5" s="221"/>
      <c r="M5" s="221"/>
      <c r="N5" s="221"/>
      <c r="O5" s="55" t="s">
        <v>744</v>
      </c>
      <c r="P5" s="37" t="s">
        <v>745</v>
      </c>
    </row>
    <row r="6" spans="1:16" x14ac:dyDescent="0.25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hidden="1" thickBot="1" x14ac:dyDescent="0.3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6754000</v>
      </c>
      <c r="K7" s="2">
        <f t="shared" ref="K7:P7" si="0">K8+K127+K140+K192+K248+K427+K484+K495+K508</f>
        <v>6754000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3870560.52</v>
      </c>
      <c r="P7" s="2">
        <f t="shared" si="0"/>
        <v>3184610.52</v>
      </c>
    </row>
    <row r="8" spans="1:16" hidden="1" x14ac:dyDescent="0.25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3879500</v>
      </c>
      <c r="K8" s="3">
        <f t="shared" ref="K8:P8" si="1">K9+K18+K101+K106</f>
        <v>3879500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2597860.52</v>
      </c>
      <c r="P8" s="3">
        <f t="shared" si="1"/>
        <v>2316000</v>
      </c>
    </row>
    <row r="9" spans="1:16" hidden="1" x14ac:dyDescent="0.25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732000</v>
      </c>
      <c r="K9" s="4">
        <f>K10</f>
        <v>732000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1055000</v>
      </c>
      <c r="P9" s="4">
        <f t="shared" si="3"/>
        <v>1016000</v>
      </c>
    </row>
    <row r="10" spans="1:16" hidden="1" x14ac:dyDescent="0.25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732000</v>
      </c>
      <c r="K10" s="5">
        <f>K11</f>
        <v>732000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1055000</v>
      </c>
      <c r="P10" s="5">
        <f t="shared" si="3"/>
        <v>1016000</v>
      </c>
    </row>
    <row r="11" spans="1:16" hidden="1" x14ac:dyDescent="0.25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732000</v>
      </c>
      <c r="K11" s="6">
        <f>K12+K14+K16</f>
        <v>732000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1055000</v>
      </c>
      <c r="P11" s="6">
        <f t="shared" si="4"/>
        <v>1016000</v>
      </c>
    </row>
    <row r="12" spans="1:16" hidden="1" x14ac:dyDescent="0.25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732000</v>
      </c>
      <c r="K12" s="7">
        <f>K13</f>
        <v>732000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810000</v>
      </c>
      <c r="P12" s="7">
        <f t="shared" si="5"/>
        <v>780000</v>
      </c>
    </row>
    <row r="13" spans="1:16" hidden="1" outlineLevel="1" x14ac:dyDescent="0.25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732000</v>
      </c>
      <c r="K13" s="34">
        <v>732000</v>
      </c>
      <c r="L13" s="34"/>
      <c r="M13" s="34"/>
      <c r="N13" s="34"/>
      <c r="O13" s="34">
        <v>810000</v>
      </c>
      <c r="P13" s="34">
        <v>780000</v>
      </c>
    </row>
    <row r="14" spans="1:16" hidden="1" x14ac:dyDescent="0.25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hidden="1" outlineLevel="1" x14ac:dyDescent="0.25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>K15+L15+M15+N15</f>
        <v>0</v>
      </c>
      <c r="K15" s="34"/>
      <c r="L15" s="34"/>
      <c r="M15" s="34"/>
      <c r="N15" s="34"/>
      <c r="O15" s="34"/>
      <c r="P15" s="34"/>
    </row>
    <row r="16" spans="1:16" hidden="1" x14ac:dyDescent="0.25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0</v>
      </c>
      <c r="K16" s="7"/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245000</v>
      </c>
      <c r="P16" s="7">
        <f t="shared" si="7"/>
        <v>236000</v>
      </c>
    </row>
    <row r="17" spans="1:16" ht="25.5" hidden="1" outlineLevel="1" x14ac:dyDescent="0.25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>K17+L17+M17+N17</f>
        <v>223000</v>
      </c>
      <c r="K17" s="34">
        <v>223000</v>
      </c>
      <c r="L17" s="34"/>
      <c r="M17" s="34"/>
      <c r="N17" s="34"/>
      <c r="O17" s="34">
        <v>245000</v>
      </c>
      <c r="P17" s="34">
        <v>236000</v>
      </c>
    </row>
    <row r="18" spans="1:16" hidden="1" x14ac:dyDescent="0.25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2260000</v>
      </c>
      <c r="K18" s="4">
        <f t="shared" ref="K18:P18" si="8">K19+K86+K92+K97</f>
        <v>2260000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1542860.52</v>
      </c>
      <c r="P18" s="4">
        <f t="shared" si="8"/>
        <v>1300000</v>
      </c>
    </row>
    <row r="19" spans="1:16" hidden="1" x14ac:dyDescent="0.25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2260000</v>
      </c>
      <c r="K19" s="5">
        <f>K20+K31+K75</f>
        <v>2260000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1542860.52</v>
      </c>
      <c r="P19" s="5">
        <f t="shared" si="9"/>
        <v>1300000</v>
      </c>
    </row>
    <row r="20" spans="1:16" hidden="1" collapsed="1" x14ac:dyDescent="0.25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1016000</v>
      </c>
      <c r="K20" s="6">
        <f>K21+K24+K28</f>
        <v>1016000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1142860.52</v>
      </c>
      <c r="P20" s="6">
        <f t="shared" si="10"/>
        <v>1000000</v>
      </c>
    </row>
    <row r="21" spans="1:16" hidden="1" x14ac:dyDescent="0.25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780000</v>
      </c>
      <c r="K21" s="7">
        <f>SUM(K22:K23)</f>
        <v>780000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820000</v>
      </c>
      <c r="P21" s="7">
        <f t="shared" si="11"/>
        <v>800000</v>
      </c>
    </row>
    <row r="22" spans="1:16" hidden="1" outlineLevel="1" x14ac:dyDescent="0.25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780000</v>
      </c>
      <c r="K22" s="34">
        <v>780000</v>
      </c>
      <c r="L22" s="34"/>
      <c r="M22" s="34"/>
      <c r="N22" s="34"/>
      <c r="O22" s="34">
        <v>820000</v>
      </c>
      <c r="P22" s="34">
        <v>800000</v>
      </c>
    </row>
    <row r="23" spans="1:16" hidden="1" outlineLevel="1" x14ac:dyDescent="0.25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0</v>
      </c>
      <c r="K23" s="34"/>
      <c r="L23" s="34"/>
      <c r="M23" s="34"/>
      <c r="N23" s="34"/>
      <c r="O23" s="34"/>
      <c r="P23" s="34"/>
    </row>
    <row r="24" spans="1:16" hidden="1" x14ac:dyDescent="0.25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hidden="1" outlineLevel="1" x14ac:dyDescent="0.25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/>
      <c r="L25" s="34"/>
      <c r="M25" s="34"/>
      <c r="N25" s="34"/>
      <c r="O25" s="34"/>
      <c r="P25" s="34"/>
    </row>
    <row r="26" spans="1:16" hidden="1" outlineLevel="1" x14ac:dyDescent="0.25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/>
      <c r="L26" s="34"/>
      <c r="M26" s="34"/>
      <c r="N26" s="34"/>
      <c r="O26" s="34"/>
      <c r="P26" s="34"/>
    </row>
    <row r="27" spans="1:16" hidden="1" outlineLevel="1" x14ac:dyDescent="0.25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/>
      <c r="L27" s="34"/>
      <c r="M27" s="34"/>
      <c r="N27" s="34"/>
      <c r="O27" s="34"/>
      <c r="P27" s="34"/>
    </row>
    <row r="28" spans="1:16" hidden="1" x14ac:dyDescent="0.25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236000</v>
      </c>
      <c r="K28" s="7">
        <f>SUM(K29:K30)</f>
        <v>236000</v>
      </c>
      <c r="L28" s="7">
        <f t="shared" ref="L28:P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322860.52</v>
      </c>
      <c r="P28" s="7">
        <f t="shared" si="13"/>
        <v>200000</v>
      </c>
    </row>
    <row r="29" spans="1:16" hidden="1" outlineLevel="1" x14ac:dyDescent="0.25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236000</v>
      </c>
      <c r="K29" s="34">
        <v>236000</v>
      </c>
      <c r="L29" s="34"/>
      <c r="M29" s="34"/>
      <c r="N29" s="34"/>
      <c r="O29" s="34">
        <v>322860.52</v>
      </c>
      <c r="P29" s="34">
        <v>200000</v>
      </c>
    </row>
    <row r="30" spans="1:16" ht="25.5" hidden="1" outlineLevel="1" x14ac:dyDescent="0.25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0</v>
      </c>
      <c r="K30" s="34"/>
      <c r="L30" s="34"/>
      <c r="M30" s="34"/>
      <c r="N30" s="34"/>
      <c r="O30" s="34"/>
      <c r="P30" s="34"/>
    </row>
    <row r="31" spans="1:16" hidden="1" collapsed="1" x14ac:dyDescent="0.25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1124000</v>
      </c>
      <c r="K31" s="6">
        <f>K32+K36+K71</f>
        <v>1124000</v>
      </c>
      <c r="L31" s="6">
        <f t="shared" ref="L31:O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400000</v>
      </c>
      <c r="P31" s="6">
        <v>300000</v>
      </c>
    </row>
    <row r="32" spans="1:16" hidden="1" x14ac:dyDescent="0.25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30000</v>
      </c>
      <c r="K32" s="7">
        <f>SUM(K33:K35)</f>
        <v>30000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0</v>
      </c>
      <c r="P32" s="7">
        <f t="shared" si="15"/>
        <v>0</v>
      </c>
    </row>
    <row r="33" spans="1:16" ht="38.25" hidden="1" outlineLevel="1" x14ac:dyDescent="0.25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0</v>
      </c>
      <c r="K33" s="34"/>
      <c r="L33" s="34"/>
      <c r="M33" s="34"/>
      <c r="N33" s="34"/>
      <c r="O33" s="34"/>
      <c r="P33" s="34"/>
    </row>
    <row r="34" spans="1:16" hidden="1" outlineLevel="1" x14ac:dyDescent="0.25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/>
      <c r="P34" s="34"/>
    </row>
    <row r="35" spans="1:16" ht="25.5" hidden="1" outlineLevel="1" x14ac:dyDescent="0.25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/>
      <c r="L35" s="34"/>
      <c r="M35" s="34"/>
      <c r="N35" s="34"/>
      <c r="O35" s="34"/>
      <c r="P35" s="34"/>
    </row>
    <row r="36" spans="1:16" hidden="1" x14ac:dyDescent="0.25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762000</v>
      </c>
      <c r="K36" s="7">
        <f>SUM(K37:K70)</f>
        <v>762000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400000</v>
      </c>
      <c r="P36" s="7">
        <f t="shared" si="16"/>
        <v>250000</v>
      </c>
    </row>
    <row r="37" spans="1:16" ht="38.25" hidden="1" outlineLevel="1" x14ac:dyDescent="0.25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45000</v>
      </c>
      <c r="K37" s="34">
        <v>45000</v>
      </c>
      <c r="L37" s="34"/>
      <c r="M37" s="34"/>
      <c r="N37" s="34"/>
      <c r="O37" s="34"/>
      <c r="P37" s="34"/>
    </row>
    <row r="38" spans="1:16" hidden="1" outlineLevel="1" x14ac:dyDescent="0.25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hidden="1" outlineLevel="1" x14ac:dyDescent="0.25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300000</v>
      </c>
      <c r="K39" s="34">
        <v>300000</v>
      </c>
      <c r="L39" s="34"/>
      <c r="M39" s="34"/>
      <c r="N39" s="34"/>
      <c r="O39" s="34">
        <v>400000</v>
      </c>
      <c r="P39" s="34">
        <v>250000</v>
      </c>
    </row>
    <row r="40" spans="1:16" hidden="1" outlineLevel="1" x14ac:dyDescent="0.25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212"/>
      <c r="L40" s="34"/>
      <c r="M40" s="34"/>
      <c r="N40" s="34"/>
      <c r="O40" s="34"/>
      <c r="P40" s="34"/>
    </row>
    <row r="41" spans="1:16" hidden="1" outlineLevel="1" x14ac:dyDescent="0.25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212"/>
      <c r="L41" s="34"/>
      <c r="M41" s="34"/>
      <c r="N41" s="34"/>
      <c r="O41" s="34"/>
      <c r="P41" s="34"/>
    </row>
    <row r="42" spans="1:16" hidden="1" outlineLevel="1" x14ac:dyDescent="0.25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212"/>
      <c r="L42" s="34"/>
      <c r="M42" s="34"/>
      <c r="N42" s="34"/>
      <c r="O42" s="34"/>
      <c r="P42" s="34"/>
    </row>
    <row r="43" spans="1:16" hidden="1" outlineLevel="1" x14ac:dyDescent="0.25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</v>
      </c>
      <c r="K43" s="34">
        <v>5000</v>
      </c>
      <c r="L43" s="34"/>
      <c r="M43" s="34"/>
      <c r="N43" s="34"/>
      <c r="O43" s="34"/>
      <c r="P43" s="34"/>
    </row>
    <row r="44" spans="1:16" ht="25.5" hidden="1" outlineLevel="1" x14ac:dyDescent="0.25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hidden="1" outlineLevel="1" x14ac:dyDescent="0.25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hidden="1" outlineLevel="1" x14ac:dyDescent="0.25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hidden="1" outlineLevel="1" x14ac:dyDescent="0.25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hidden="1" outlineLevel="1" x14ac:dyDescent="0.25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11000</v>
      </c>
      <c r="K48" s="34">
        <v>11000</v>
      </c>
      <c r="L48" s="34"/>
      <c r="M48" s="34"/>
      <c r="N48" s="34"/>
      <c r="O48" s="34"/>
      <c r="P48" s="34"/>
    </row>
    <row r="49" spans="1:16" hidden="1" outlineLevel="1" x14ac:dyDescent="0.25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10000</v>
      </c>
      <c r="K49" s="34">
        <v>10000</v>
      </c>
      <c r="L49" s="34"/>
      <c r="M49" s="34"/>
      <c r="N49" s="34"/>
      <c r="O49" s="34"/>
      <c r="P49" s="34"/>
    </row>
    <row r="50" spans="1:16" hidden="1" outlineLevel="1" x14ac:dyDescent="0.25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hidden="1" outlineLevel="1" x14ac:dyDescent="0.25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0</v>
      </c>
      <c r="K51" s="34"/>
      <c r="L51" s="34"/>
      <c r="M51" s="34"/>
      <c r="N51" s="34"/>
      <c r="O51" s="34"/>
      <c r="P51" s="34"/>
    </row>
    <row r="52" spans="1:16" ht="25.5" hidden="1" outlineLevel="1" x14ac:dyDescent="0.25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3000</v>
      </c>
      <c r="K52" s="34">
        <v>3000</v>
      </c>
      <c r="L52" s="34"/>
      <c r="M52" s="34"/>
      <c r="N52" s="34"/>
      <c r="O52" s="34"/>
      <c r="P52" s="34"/>
    </row>
    <row r="53" spans="1:16" hidden="1" outlineLevel="1" x14ac:dyDescent="0.25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80000</v>
      </c>
      <c r="K53" s="34">
        <v>80000</v>
      </c>
      <c r="L53" s="34"/>
      <c r="M53" s="34"/>
      <c r="N53" s="34"/>
      <c r="O53" s="34"/>
      <c r="P53" s="34"/>
    </row>
    <row r="54" spans="1:16" hidden="1" outlineLevel="1" x14ac:dyDescent="0.25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3000</v>
      </c>
      <c r="K54" s="34">
        <v>3000</v>
      </c>
      <c r="L54" s="34"/>
      <c r="M54" s="34"/>
      <c r="N54" s="34"/>
      <c r="O54" s="34"/>
      <c r="P54" s="34"/>
    </row>
    <row r="55" spans="1:16" ht="25.5" hidden="1" outlineLevel="1" x14ac:dyDescent="0.25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hidden="1" outlineLevel="1" x14ac:dyDescent="0.25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hidden="1" outlineLevel="1" x14ac:dyDescent="0.25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hidden="1" outlineLevel="1" x14ac:dyDescent="0.25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20000</v>
      </c>
      <c r="K58" s="34">
        <v>20000</v>
      </c>
      <c r="L58" s="34"/>
      <c r="M58" s="34"/>
      <c r="N58" s="34"/>
      <c r="O58" s="34"/>
      <c r="P58" s="34"/>
    </row>
    <row r="59" spans="1:16" hidden="1" outlineLevel="1" x14ac:dyDescent="0.25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hidden="1" outlineLevel="1" x14ac:dyDescent="0.25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/>
      <c r="P60" s="34"/>
    </row>
    <row r="61" spans="1:16" ht="25.5" hidden="1" outlineLevel="1" x14ac:dyDescent="0.25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hidden="1" outlineLevel="1" x14ac:dyDescent="0.25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hidden="1" outlineLevel="1" x14ac:dyDescent="0.25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hidden="1" outlineLevel="1" x14ac:dyDescent="0.25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hidden="1" outlineLevel="1" x14ac:dyDescent="0.25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250000</v>
      </c>
      <c r="K65" s="34">
        <v>250000</v>
      </c>
      <c r="L65" s="34"/>
      <c r="M65" s="34"/>
      <c r="N65" s="34"/>
      <c r="O65" s="34"/>
      <c r="P65" s="34"/>
    </row>
    <row r="66" spans="1:16" hidden="1" outlineLevel="1" x14ac:dyDescent="0.25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0</v>
      </c>
      <c r="K66" s="34"/>
      <c r="L66" s="34"/>
      <c r="M66" s="34"/>
      <c r="N66" s="34"/>
      <c r="O66" s="34"/>
      <c r="P66" s="34"/>
    </row>
    <row r="67" spans="1:16" hidden="1" outlineLevel="1" x14ac:dyDescent="0.25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hidden="1" outlineLevel="1" x14ac:dyDescent="0.25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5000</v>
      </c>
      <c r="K68" s="34">
        <v>5000</v>
      </c>
      <c r="L68" s="34"/>
      <c r="M68" s="34"/>
      <c r="N68" s="34"/>
      <c r="O68" s="34"/>
      <c r="P68" s="34"/>
    </row>
    <row r="69" spans="1:16" hidden="1" outlineLevel="1" x14ac:dyDescent="0.25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hidden="1" outlineLevel="1" x14ac:dyDescent="0.25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25000</v>
      </c>
      <c r="K70" s="34">
        <v>25000</v>
      </c>
      <c r="L70" s="34"/>
      <c r="M70" s="34"/>
      <c r="N70" s="34"/>
      <c r="O70" s="34"/>
      <c r="P70" s="34"/>
    </row>
    <row r="71" spans="1:16" hidden="1" x14ac:dyDescent="0.25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332000</v>
      </c>
      <c r="K71" s="7">
        <f>SUM(K72:K74)</f>
        <v>332000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0</v>
      </c>
      <c r="P71" s="7">
        <f t="shared" si="17"/>
        <v>0</v>
      </c>
    </row>
    <row r="72" spans="1:16" hidden="1" outlineLevel="1" x14ac:dyDescent="0.25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302000</v>
      </c>
      <c r="K72" s="34">
        <v>302000</v>
      </c>
      <c r="L72" s="34"/>
      <c r="M72" s="34"/>
      <c r="N72" s="34"/>
      <c r="O72" s="34"/>
      <c r="P72" s="34"/>
    </row>
    <row r="73" spans="1:16" hidden="1" outlineLevel="1" x14ac:dyDescent="0.25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K128" si="18">K73+L73+M73+N73</f>
        <v>0</v>
      </c>
      <c r="K73" s="34"/>
      <c r="L73" s="34"/>
      <c r="M73" s="34"/>
      <c r="N73" s="34"/>
      <c r="O73" s="34"/>
      <c r="P73" s="34"/>
    </row>
    <row r="74" spans="1:16" hidden="1" outlineLevel="1" x14ac:dyDescent="0.25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30000</v>
      </c>
      <c r="K74" s="34">
        <v>30000</v>
      </c>
      <c r="L74" s="34"/>
      <c r="M74" s="34"/>
      <c r="N74" s="34"/>
      <c r="O74" s="34"/>
      <c r="P74" s="34"/>
    </row>
    <row r="75" spans="1:16" hidden="1" collapsed="1" x14ac:dyDescent="0.25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120000</v>
      </c>
      <c r="K75" s="6">
        <f>K77+K78</f>
        <v>120000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0</v>
      </c>
      <c r="P75" s="6">
        <f t="shared" si="19"/>
        <v>0</v>
      </c>
    </row>
    <row r="76" spans="1:16" hidden="1" x14ac:dyDescent="0.25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0</v>
      </c>
      <c r="K76" s="7">
        <f t="shared" si="18"/>
        <v>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0</v>
      </c>
      <c r="P76" s="7">
        <f t="shared" si="20"/>
        <v>0</v>
      </c>
    </row>
    <row r="77" spans="1:16" hidden="1" outlineLevel="1" x14ac:dyDescent="0.25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120000</v>
      </c>
      <c r="K77" s="34">
        <v>120000</v>
      </c>
      <c r="L77" s="34"/>
      <c r="M77" s="34"/>
      <c r="N77" s="34"/>
      <c r="O77" s="34"/>
      <c r="P77" s="34"/>
    </row>
    <row r="78" spans="1:16" hidden="1" outlineLevel="1" x14ac:dyDescent="0.25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 hidden="1" x14ac:dyDescent="0.25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/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hidden="1" outlineLevel="1" x14ac:dyDescent="0.25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hidden="1" outlineLevel="1" x14ac:dyDescent="0.25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hidden="1" outlineLevel="1" x14ac:dyDescent="0.25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hidden="1" outlineLevel="1" x14ac:dyDescent="0.25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hidden="1" outlineLevel="1" x14ac:dyDescent="0.25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hidden="1" outlineLevel="1" x14ac:dyDescent="0.25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 hidden="1" x14ac:dyDescent="0.25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 hidden="1" x14ac:dyDescent="0.25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 hidden="1" x14ac:dyDescent="0.25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hidden="1" outlineLevel="1" x14ac:dyDescent="0.25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 hidden="1" x14ac:dyDescent="0.25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hidden="1" outlineLevel="1" x14ac:dyDescent="0.25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 hidden="1" x14ac:dyDescent="0.25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 hidden="1" x14ac:dyDescent="0.25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 hidden="1" x14ac:dyDescent="0.25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hidden="1" outlineLevel="1" x14ac:dyDescent="0.25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hidden="1" outlineLevel="1" x14ac:dyDescent="0.25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 hidden="1" x14ac:dyDescent="0.25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 hidden="1" x14ac:dyDescent="0.25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 x14ac:dyDescent="0.25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 x14ac:dyDescent="0.25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 hidden="1" x14ac:dyDescent="0.25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0</v>
      </c>
      <c r="P101" s="4">
        <f t="shared" si="29"/>
        <v>0</v>
      </c>
    </row>
    <row r="102" spans="1:16" hidden="1" x14ac:dyDescent="0.25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0</v>
      </c>
      <c r="P102" s="5">
        <f t="shared" si="29"/>
        <v>0</v>
      </c>
    </row>
    <row r="103" spans="1:16" hidden="1" x14ac:dyDescent="0.25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0</v>
      </c>
      <c r="P103" s="6">
        <f t="shared" si="29"/>
        <v>0</v>
      </c>
    </row>
    <row r="104" spans="1:16" hidden="1" x14ac:dyDescent="0.25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0</v>
      </c>
      <c r="P104" s="7">
        <f t="shared" si="29"/>
        <v>0</v>
      </c>
    </row>
    <row r="105" spans="1:16" hidden="1" outlineLevel="1" x14ac:dyDescent="0.25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/>
      <c r="P105" s="34"/>
    </row>
    <row r="106" spans="1:16" hidden="1" x14ac:dyDescent="0.25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886500</v>
      </c>
      <c r="K106" s="4">
        <f>K107+K111+K115+K119+K123</f>
        <v>886500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 hidden="1" x14ac:dyDescent="0.25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23600</v>
      </c>
      <c r="K107" s="5">
        <f>K108</f>
        <v>23600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 hidden="1" x14ac:dyDescent="0.25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23600</v>
      </c>
      <c r="K108" s="6">
        <f>K109</f>
        <v>23600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 x14ac:dyDescent="0.25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23600</v>
      </c>
      <c r="K109" s="7">
        <f>K110</f>
        <v>23600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 x14ac:dyDescent="0.25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23600</v>
      </c>
      <c r="K110" s="34">
        <v>23600</v>
      </c>
      <c r="L110" s="34"/>
      <c r="M110" s="34"/>
      <c r="N110" s="34"/>
      <c r="O110" s="34"/>
      <c r="P110" s="34"/>
    </row>
    <row r="111" spans="1:16" hidden="1" x14ac:dyDescent="0.25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 hidden="1" x14ac:dyDescent="0.25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 x14ac:dyDescent="0.25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 x14ac:dyDescent="0.25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 hidden="1" x14ac:dyDescent="0.25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2000</v>
      </c>
      <c r="K115" s="5">
        <f t="shared" ref="K115:P117" si="33">K116</f>
        <v>2000</v>
      </c>
      <c r="L115" s="5">
        <f t="shared" si="33"/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 hidden="1" x14ac:dyDescent="0.25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2000</v>
      </c>
      <c r="K116" s="6">
        <f>K117</f>
        <v>2000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 x14ac:dyDescent="0.25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2000</v>
      </c>
      <c r="K117" s="7">
        <f>K118</f>
        <v>2000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 x14ac:dyDescent="0.25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2000</v>
      </c>
      <c r="K118" s="34">
        <v>2000</v>
      </c>
      <c r="L118" s="34"/>
      <c r="M118" s="34"/>
      <c r="N118" s="34"/>
      <c r="O118" s="34"/>
      <c r="P118" s="34"/>
    </row>
    <row r="119" spans="1:16" hidden="1" x14ac:dyDescent="0.25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40200</v>
      </c>
      <c r="K119" s="5">
        <f>K120</f>
        <v>40200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 hidden="1" x14ac:dyDescent="0.25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40200</v>
      </c>
      <c r="K120" s="6">
        <f>K121</f>
        <v>40200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 x14ac:dyDescent="0.25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40200</v>
      </c>
      <c r="K121" s="7">
        <f>K122</f>
        <v>40200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 x14ac:dyDescent="0.25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40200</v>
      </c>
      <c r="K122" s="34">
        <v>40200</v>
      </c>
      <c r="L122" s="34"/>
      <c r="M122" s="34"/>
      <c r="N122" s="34"/>
      <c r="O122" s="34"/>
      <c r="P122" s="34"/>
    </row>
    <row r="123" spans="1:16" hidden="1" x14ac:dyDescent="0.25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815100</v>
      </c>
      <c r="K123" s="5">
        <f>K124</f>
        <v>815100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 hidden="1" x14ac:dyDescent="0.25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815100</v>
      </c>
      <c r="K124" s="6">
        <f>K125</f>
        <v>815100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 x14ac:dyDescent="0.25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815100</v>
      </c>
      <c r="K125" s="7">
        <f>K126</f>
        <v>815100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 x14ac:dyDescent="0.25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815100</v>
      </c>
      <c r="K126" s="34">
        <v>815100</v>
      </c>
      <c r="L126" s="34"/>
      <c r="M126" s="34"/>
      <c r="N126" s="34"/>
      <c r="O126" s="34"/>
      <c r="P126" s="34"/>
    </row>
    <row r="127" spans="1:16" hidden="1" x14ac:dyDescent="0.25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118400</v>
      </c>
      <c r="K127" s="3">
        <f>K128</f>
        <v>118400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122700</v>
      </c>
      <c r="P127" s="3">
        <f t="shared" si="36"/>
        <v>122700</v>
      </c>
    </row>
    <row r="128" spans="1:16" hidden="1" x14ac:dyDescent="0.25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118400</v>
      </c>
      <c r="K128" s="4">
        <f>K129</f>
        <v>118400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122700</v>
      </c>
      <c r="P128" s="4">
        <f t="shared" si="36"/>
        <v>122700</v>
      </c>
    </row>
    <row r="129" spans="1:16" hidden="1" x14ac:dyDescent="0.25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118400</v>
      </c>
      <c r="K129" s="5">
        <f>K130+K135</f>
        <v>118400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122700</v>
      </c>
      <c r="P129" s="5">
        <f t="shared" si="38"/>
        <v>122700</v>
      </c>
    </row>
    <row r="130" spans="1:16" hidden="1" x14ac:dyDescent="0.25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104400</v>
      </c>
      <c r="K130" s="6">
        <f>K131+K133</f>
        <v>104400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109700</v>
      </c>
      <c r="P130" s="6">
        <f t="shared" si="39"/>
        <v>109700</v>
      </c>
    </row>
    <row r="131" spans="1:16" hidden="1" x14ac:dyDescent="0.25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80000</v>
      </c>
      <c r="K131" s="7">
        <f>K132</f>
        <v>80000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83500</v>
      </c>
      <c r="P131" s="7">
        <f t="shared" si="40"/>
        <v>83500</v>
      </c>
    </row>
    <row r="132" spans="1:16" hidden="1" outlineLevel="1" x14ac:dyDescent="0.25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846</v>
      </c>
      <c r="G132" s="32" t="s">
        <v>207</v>
      </c>
      <c r="H132" s="32" t="s">
        <v>52</v>
      </c>
      <c r="I132" s="33" t="s">
        <v>53</v>
      </c>
      <c r="J132" s="8">
        <f t="shared" si="37"/>
        <v>80000</v>
      </c>
      <c r="K132" s="34">
        <v>80000</v>
      </c>
      <c r="L132" s="34"/>
      <c r="M132" s="34"/>
      <c r="N132" s="34"/>
      <c r="O132" s="34">
        <v>83500</v>
      </c>
      <c r="P132" s="34">
        <v>83500</v>
      </c>
    </row>
    <row r="133" spans="1:16" hidden="1" x14ac:dyDescent="0.25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24400</v>
      </c>
      <c r="K133" s="7">
        <f>K134</f>
        <v>24400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26200</v>
      </c>
      <c r="P133" s="7">
        <f t="shared" si="41"/>
        <v>26200</v>
      </c>
    </row>
    <row r="134" spans="1:16" hidden="1" outlineLevel="1" x14ac:dyDescent="0.25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846</v>
      </c>
      <c r="G134" s="32" t="s">
        <v>207</v>
      </c>
      <c r="H134" s="32" t="s">
        <v>59</v>
      </c>
      <c r="I134" s="33" t="s">
        <v>60</v>
      </c>
      <c r="J134" s="8">
        <f t="shared" si="37"/>
        <v>24400</v>
      </c>
      <c r="K134" s="34">
        <v>24400</v>
      </c>
      <c r="L134" s="34"/>
      <c r="M134" s="34"/>
      <c r="N134" s="34"/>
      <c r="O134" s="34">
        <v>26200</v>
      </c>
      <c r="P134" s="34">
        <v>26200</v>
      </c>
    </row>
    <row r="135" spans="1:16" hidden="1" x14ac:dyDescent="0.25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14000</v>
      </c>
      <c r="K135" s="6">
        <f>K136+K137</f>
        <v>14000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13000</v>
      </c>
      <c r="P135" s="6">
        <f t="shared" si="42"/>
        <v>13000</v>
      </c>
    </row>
    <row r="136" spans="1:16" hidden="1" outlineLevel="1" x14ac:dyDescent="0.25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846</v>
      </c>
      <c r="G136" s="32" t="s">
        <v>207</v>
      </c>
      <c r="H136" s="32" t="s">
        <v>140</v>
      </c>
      <c r="I136" s="33" t="s">
        <v>141</v>
      </c>
      <c r="J136" s="8">
        <f t="shared" si="37"/>
        <v>14000</v>
      </c>
      <c r="K136" s="34">
        <v>14000</v>
      </c>
      <c r="L136" s="34"/>
      <c r="M136" s="34"/>
      <c r="N136" s="34"/>
      <c r="O136" s="34">
        <v>13000</v>
      </c>
      <c r="P136" s="34">
        <v>13000</v>
      </c>
    </row>
    <row r="137" spans="1:16" hidden="1" x14ac:dyDescent="0.25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>
        <f>K138+K139</f>
        <v>0</v>
      </c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hidden="1" outlineLevel="1" x14ac:dyDescent="0.25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846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hidden="1" outlineLevel="1" x14ac:dyDescent="0.25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846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 hidden="1" x14ac:dyDescent="0.25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420000</v>
      </c>
      <c r="K140" s="3">
        <f>K141+K174</f>
        <v>420000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350000</v>
      </c>
      <c r="P140" s="3">
        <f t="shared" si="44"/>
        <v>255910.52</v>
      </c>
    </row>
    <row r="141" spans="1:16" hidden="1" x14ac:dyDescent="0.25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420000</v>
      </c>
      <c r="K141" s="4">
        <f>K142+K160</f>
        <v>420000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350000</v>
      </c>
      <c r="P141" s="4">
        <f t="shared" si="45"/>
        <v>255910.52</v>
      </c>
    </row>
    <row r="142" spans="1:16" hidden="1" x14ac:dyDescent="0.25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0</v>
      </c>
      <c r="K142" s="5">
        <f>K143+K157</f>
        <v>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 hidden="1" x14ac:dyDescent="0.25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0</v>
      </c>
      <c r="K143" s="6">
        <f>K144</f>
        <v>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 hidden="1" x14ac:dyDescent="0.25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0</v>
      </c>
      <c r="K144" s="7">
        <f>SUM(K145:K156)</f>
        <v>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hidden="1" outlineLevel="1" x14ac:dyDescent="0.25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hidden="1" outlineLevel="1" x14ac:dyDescent="0.25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hidden="1" outlineLevel="1" x14ac:dyDescent="0.25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hidden="1" outlineLevel="1" x14ac:dyDescent="0.25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hidden="1" outlineLevel="1" x14ac:dyDescent="0.25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0</v>
      </c>
      <c r="K149" s="34"/>
      <c r="L149" s="34"/>
      <c r="M149" s="34"/>
      <c r="N149" s="34"/>
      <c r="O149" s="34"/>
      <c r="P149" s="34"/>
    </row>
    <row r="150" spans="1:16" hidden="1" outlineLevel="1" x14ac:dyDescent="0.25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0</v>
      </c>
      <c r="K150" s="34"/>
      <c r="L150" s="34"/>
      <c r="M150" s="34"/>
      <c r="N150" s="34"/>
      <c r="O150" s="34"/>
      <c r="P150" s="34"/>
    </row>
    <row r="151" spans="1:16" hidden="1" outlineLevel="1" x14ac:dyDescent="0.25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hidden="1" outlineLevel="1" x14ac:dyDescent="0.25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0</v>
      </c>
      <c r="K152" s="34"/>
      <c r="L152" s="34"/>
      <c r="M152" s="34"/>
      <c r="N152" s="34"/>
      <c r="O152" s="34"/>
      <c r="P152" s="34"/>
    </row>
    <row r="153" spans="1:16" hidden="1" outlineLevel="1" x14ac:dyDescent="0.25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0</v>
      </c>
      <c r="K153" s="34"/>
      <c r="L153" s="34"/>
      <c r="M153" s="34"/>
      <c r="N153" s="34"/>
      <c r="O153" s="34"/>
      <c r="P153" s="34"/>
    </row>
    <row r="154" spans="1:16" hidden="1" outlineLevel="1" x14ac:dyDescent="0.25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0</v>
      </c>
      <c r="K154" s="34"/>
      <c r="L154" s="34"/>
      <c r="M154" s="34"/>
      <c r="N154" s="34"/>
      <c r="O154" s="34"/>
      <c r="P154" s="34"/>
    </row>
    <row r="155" spans="1:16" hidden="1" outlineLevel="1" x14ac:dyDescent="0.25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hidden="1" outlineLevel="1" x14ac:dyDescent="0.25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0</v>
      </c>
      <c r="K156" s="34"/>
      <c r="L156" s="34"/>
      <c r="M156" s="34"/>
      <c r="N156" s="34"/>
      <c r="O156" s="34"/>
      <c r="P156" s="34"/>
    </row>
    <row r="157" spans="1:16" hidden="1" x14ac:dyDescent="0.25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 hidden="1" x14ac:dyDescent="0.25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hidden="1" outlineLevel="1" x14ac:dyDescent="0.25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212"/>
      <c r="L159" s="34"/>
      <c r="M159" s="34"/>
      <c r="N159" s="34"/>
      <c r="O159" s="34"/>
      <c r="P159" s="34"/>
    </row>
    <row r="160" spans="1:16" hidden="1" x14ac:dyDescent="0.25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420000</v>
      </c>
      <c r="K160" s="5">
        <f>K161</f>
        <v>420000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350000</v>
      </c>
      <c r="P160" s="5">
        <f t="shared" si="50"/>
        <v>255910.52</v>
      </c>
    </row>
    <row r="161" spans="1:16" hidden="1" x14ac:dyDescent="0.25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420000</v>
      </c>
      <c r="K161" s="6">
        <f>K162</f>
        <v>420000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350000</v>
      </c>
      <c r="P161" s="6">
        <f t="shared" si="50"/>
        <v>255910.52</v>
      </c>
    </row>
    <row r="162" spans="1:16" hidden="1" x14ac:dyDescent="0.25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420000</v>
      </c>
      <c r="K162" s="7">
        <f>SUM(K163:K173)</f>
        <v>420000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350000</v>
      </c>
      <c r="P162" s="7">
        <f t="shared" si="51"/>
        <v>255910.52</v>
      </c>
    </row>
    <row r="163" spans="1:16" hidden="1" outlineLevel="1" x14ac:dyDescent="0.25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hidden="1" outlineLevel="1" x14ac:dyDescent="0.25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hidden="1" outlineLevel="1" x14ac:dyDescent="0.25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15000</v>
      </c>
      <c r="K165" s="34">
        <v>15000</v>
      </c>
      <c r="L165" s="34"/>
      <c r="M165" s="34"/>
      <c r="N165" s="34"/>
      <c r="O165" s="34"/>
      <c r="P165" s="34"/>
    </row>
    <row r="166" spans="1:16" hidden="1" outlineLevel="1" x14ac:dyDescent="0.25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hidden="1" outlineLevel="1" x14ac:dyDescent="0.25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hidden="1" outlineLevel="1" x14ac:dyDescent="0.25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300000</v>
      </c>
      <c r="K168" s="34">
        <v>300000</v>
      </c>
      <c r="L168" s="34"/>
      <c r="M168" s="34"/>
      <c r="N168" s="34"/>
      <c r="O168" s="34">
        <v>350000</v>
      </c>
      <c r="P168" s="34">
        <v>255910.52</v>
      </c>
    </row>
    <row r="169" spans="1:16" hidden="1" outlineLevel="1" x14ac:dyDescent="0.25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 t="s">
        <v>848</v>
      </c>
    </row>
    <row r="170" spans="1:16" ht="25.5" hidden="1" outlineLevel="1" x14ac:dyDescent="0.25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hidden="1" outlineLevel="1" x14ac:dyDescent="0.25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105000</v>
      </c>
      <c r="K171" s="34">
        <v>105000</v>
      </c>
      <c r="L171" s="34"/>
      <c r="M171" s="34"/>
      <c r="N171" s="34"/>
      <c r="O171" s="34"/>
      <c r="P171" s="34"/>
    </row>
    <row r="172" spans="1:16" hidden="1" outlineLevel="1" x14ac:dyDescent="0.25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 t="s">
        <v>848</v>
      </c>
    </row>
    <row r="173" spans="1:16" hidden="1" outlineLevel="1" x14ac:dyDescent="0.25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 hidden="1" x14ac:dyDescent="0.25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 hidden="1" x14ac:dyDescent="0.25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 hidden="1" x14ac:dyDescent="0.25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 hidden="1" x14ac:dyDescent="0.25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hidden="1" outlineLevel="1" x14ac:dyDescent="0.25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 hidden="1" x14ac:dyDescent="0.25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hidden="1" outlineLevel="1" x14ac:dyDescent="0.25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 hidden="1" x14ac:dyDescent="0.25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 hidden="1" x14ac:dyDescent="0.25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 hidden="1" x14ac:dyDescent="0.25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hidden="1" outlineLevel="1" x14ac:dyDescent="0.25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 hidden="1" x14ac:dyDescent="0.25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hidden="1" outlineLevel="1" x14ac:dyDescent="0.25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hidden="1" outlineLevel="1" x14ac:dyDescent="0.25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hidden="1" outlineLevel="1" x14ac:dyDescent="0.25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 hidden="1" x14ac:dyDescent="0.25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hidden="1" outlineLevel="1" x14ac:dyDescent="0.25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hidden="1" outlineLevel="1" x14ac:dyDescent="0.25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 hidden="1" x14ac:dyDescent="0.25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831000</v>
      </c>
      <c r="K192" s="3">
        <f t="shared" ref="K192:P192" si="62">K193+K199+K205+K238</f>
        <v>831000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 hidden="1" x14ac:dyDescent="0.25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 hidden="1" x14ac:dyDescent="0.25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 hidden="1" x14ac:dyDescent="0.25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 hidden="1" x14ac:dyDescent="0.25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hidden="1" outlineLevel="1" x14ac:dyDescent="0.25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hidden="1" outlineLevel="1" x14ac:dyDescent="0.25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 hidden="1" x14ac:dyDescent="0.25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 hidden="1" x14ac:dyDescent="0.25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 hidden="1" x14ac:dyDescent="0.25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 hidden="1" x14ac:dyDescent="0.25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hidden="1" outlineLevel="1" x14ac:dyDescent="0.25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hidden="1" outlineLevel="1" x14ac:dyDescent="0.25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 hidden="1" x14ac:dyDescent="0.25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831000</v>
      </c>
      <c r="K205" s="4">
        <f>K206+K217+K229</f>
        <v>831000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 hidden="1" x14ac:dyDescent="0.25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831000</v>
      </c>
      <c r="K206" s="5">
        <f>K207</f>
        <v>831000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 hidden="1" x14ac:dyDescent="0.25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831000</v>
      </c>
      <c r="K207" s="6">
        <f>K208</f>
        <v>831000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 hidden="1" x14ac:dyDescent="0.25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831000</v>
      </c>
      <c r="K208" s="7">
        <f>SUM(K209:K216)</f>
        <v>831000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hidden="1" outlineLevel="1" x14ac:dyDescent="0.25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hidden="1" outlineLevel="1" x14ac:dyDescent="0.25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477</v>
      </c>
      <c r="J210" s="8">
        <f t="shared" si="63"/>
        <v>831000</v>
      </c>
      <c r="K210" s="34">
        <v>831000</v>
      </c>
      <c r="L210" s="34"/>
      <c r="M210" s="34"/>
      <c r="N210" s="34"/>
      <c r="O210" s="34"/>
      <c r="P210" s="34"/>
    </row>
    <row r="211" spans="1:16" hidden="1" outlineLevel="1" x14ac:dyDescent="0.25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hidden="1" outlineLevel="1" x14ac:dyDescent="0.25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hidden="1" outlineLevel="1" x14ac:dyDescent="0.25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473</v>
      </c>
      <c r="I213" s="33" t="s">
        <v>474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hidden="1" outlineLevel="1" x14ac:dyDescent="0.25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hidden="1" outlineLevel="1" x14ac:dyDescent="0.25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hidden="1" outlineLevel="1" x14ac:dyDescent="0.25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 hidden="1" x14ac:dyDescent="0.25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 hidden="1" x14ac:dyDescent="0.25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 hidden="1" x14ac:dyDescent="0.25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hidden="1" outlineLevel="1" x14ac:dyDescent="0.25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hidden="1" outlineLevel="1" x14ac:dyDescent="0.25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hidden="1" outlineLevel="1" x14ac:dyDescent="0.25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477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hidden="1" outlineLevel="1" x14ac:dyDescent="0.25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hidden="1" outlineLevel="1" x14ac:dyDescent="0.25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473</v>
      </c>
      <c r="I224" s="33" t="s">
        <v>474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hidden="1" outlineLevel="1" x14ac:dyDescent="0.25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hidden="1" outlineLevel="1" x14ac:dyDescent="0.25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hidden="1" outlineLevel="1" x14ac:dyDescent="0.25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hidden="1" outlineLevel="1" x14ac:dyDescent="0.25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 hidden="1" x14ac:dyDescent="0.25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 hidden="1" x14ac:dyDescent="0.25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 hidden="1" x14ac:dyDescent="0.25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hidden="1" outlineLevel="1" x14ac:dyDescent="0.25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473</v>
      </c>
      <c r="I232" s="33" t="s">
        <v>474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hidden="1" outlineLevel="1" x14ac:dyDescent="0.25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473</v>
      </c>
      <c r="I233" s="33" t="s">
        <v>474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 hidden="1" x14ac:dyDescent="0.25">
      <c r="A234" s="31"/>
      <c r="B234" s="23" t="s">
        <v>239</v>
      </c>
      <c r="C234" s="32" t="s">
        <v>407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 hidden="1" x14ac:dyDescent="0.25">
      <c r="A235" s="31"/>
      <c r="B235" s="26" t="s">
        <v>239</v>
      </c>
      <c r="C235" s="32" t="s">
        <v>407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 hidden="1" x14ac:dyDescent="0.25">
      <c r="A236" s="31"/>
      <c r="B236" s="29" t="s">
        <v>239</v>
      </c>
      <c r="C236" s="32" t="s">
        <v>407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 hidden="1" x14ac:dyDescent="0.25">
      <c r="A237" s="31"/>
      <c r="B237" s="32" t="s">
        <v>239</v>
      </c>
      <c r="C237" s="32" t="s">
        <v>407</v>
      </c>
      <c r="D237" s="29" t="s">
        <v>70</v>
      </c>
      <c r="E237" s="32" t="s">
        <v>54</v>
      </c>
      <c r="F237" s="32"/>
      <c r="G237" s="32" t="s">
        <v>39</v>
      </c>
      <c r="H237" s="32" t="s">
        <v>476</v>
      </c>
      <c r="I237" s="33" t="s">
        <v>475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 hidden="1" x14ac:dyDescent="0.25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0</v>
      </c>
      <c r="K238" s="4">
        <f>K239+K244</f>
        <v>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 hidden="1" x14ac:dyDescent="0.25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0</v>
      </c>
      <c r="K239" s="5">
        <f>K240</f>
        <v>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 hidden="1" x14ac:dyDescent="0.25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0</v>
      </c>
      <c r="K240" s="6">
        <f>K241</f>
        <v>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 hidden="1" x14ac:dyDescent="0.25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0</v>
      </c>
      <c r="K241" s="7">
        <f>K242+K243</f>
        <v>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hidden="1" outlineLevel="1" x14ac:dyDescent="0.25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0</v>
      </c>
      <c r="K242" s="34"/>
      <c r="L242" s="34"/>
      <c r="M242" s="34"/>
      <c r="N242" s="34"/>
      <c r="O242" s="34"/>
      <c r="P242" s="34"/>
    </row>
    <row r="243" spans="1:16" hidden="1" outlineLevel="1" x14ac:dyDescent="0.25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 hidden="1" x14ac:dyDescent="0.25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 hidden="1" x14ac:dyDescent="0.25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 hidden="1" x14ac:dyDescent="0.25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hidden="1" outlineLevel="1" x14ac:dyDescent="0.25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 hidden="1" x14ac:dyDescent="0.25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351500</v>
      </c>
      <c r="K248" s="3">
        <f t="shared" ref="K248:P248" si="80">K249+K260+K301+K416</f>
        <v>351500</v>
      </c>
      <c r="L248" s="3">
        <f t="shared" si="80"/>
        <v>0</v>
      </c>
      <c r="M248" s="3">
        <f t="shared" si="80"/>
        <v>0</v>
      </c>
      <c r="N248" s="3">
        <f t="shared" si="80"/>
        <v>0</v>
      </c>
      <c r="O248" s="3">
        <f t="shared" si="80"/>
        <v>0</v>
      </c>
      <c r="P248" s="3">
        <f t="shared" si="80"/>
        <v>0</v>
      </c>
    </row>
    <row r="249" spans="1:16" hidden="1" x14ac:dyDescent="0.25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 hidden="1" x14ac:dyDescent="0.25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 hidden="1" x14ac:dyDescent="0.25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 hidden="1" x14ac:dyDescent="0.25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hidden="1" outlineLevel="1" x14ac:dyDescent="0.25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hidden="1" outlineLevel="1" x14ac:dyDescent="0.25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 hidden="1" x14ac:dyDescent="0.25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 hidden="1" x14ac:dyDescent="0.25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 hidden="1" x14ac:dyDescent="0.25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hidden="1" outlineLevel="1" x14ac:dyDescent="0.25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hidden="1" outlineLevel="1" x14ac:dyDescent="0.25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 hidden="1" x14ac:dyDescent="0.25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16000</v>
      </c>
      <c r="K260" s="4">
        <f>K261+K265+K275+K285+K291+K296</f>
        <v>16000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0</v>
      </c>
      <c r="P260" s="4">
        <f t="shared" ref="P260" si="88">P261+P265+P275+P285+P291+P296</f>
        <v>0</v>
      </c>
    </row>
    <row r="261" spans="1:16" hidden="1" x14ac:dyDescent="0.25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 hidden="1" x14ac:dyDescent="0.25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 hidden="1" x14ac:dyDescent="0.25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hidden="1" outlineLevel="1" x14ac:dyDescent="0.25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 hidden="1" x14ac:dyDescent="0.25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16000</v>
      </c>
      <c r="K265" s="5">
        <f>K266</f>
        <v>16000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 hidden="1" x14ac:dyDescent="0.25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16000</v>
      </c>
      <c r="K266" s="6">
        <f>K267</f>
        <v>16000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 hidden="1" x14ac:dyDescent="0.25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16000</v>
      </c>
      <c r="K267" s="7">
        <f>SUM(K268:K274)</f>
        <v>16000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hidden="1" outlineLevel="1" x14ac:dyDescent="0.25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hidden="1" outlineLevel="1" x14ac:dyDescent="0.25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hidden="1" outlineLevel="1" x14ac:dyDescent="0.25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hidden="1" outlineLevel="1" x14ac:dyDescent="0.25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hidden="1" outlineLevel="1" x14ac:dyDescent="0.25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5000</v>
      </c>
      <c r="K272" s="34">
        <v>5000</v>
      </c>
      <c r="L272" s="34"/>
      <c r="M272" s="34"/>
      <c r="N272" s="34"/>
      <c r="O272" s="34"/>
      <c r="P272" s="34"/>
    </row>
    <row r="273" spans="1:16" hidden="1" outlineLevel="1" x14ac:dyDescent="0.25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11000</v>
      </c>
      <c r="K273" s="34">
        <v>11000</v>
      </c>
      <c r="L273" s="34"/>
      <c r="M273" s="34"/>
      <c r="N273" s="34"/>
      <c r="O273" s="34"/>
      <c r="P273" s="34"/>
    </row>
    <row r="274" spans="1:16" hidden="1" outlineLevel="1" x14ac:dyDescent="0.25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 hidden="1" x14ac:dyDescent="0.25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0</v>
      </c>
      <c r="K275" s="5">
        <f>K276</f>
        <v>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0</v>
      </c>
      <c r="P275" s="5">
        <f t="shared" si="94"/>
        <v>0</v>
      </c>
    </row>
    <row r="276" spans="1:16" hidden="1" x14ac:dyDescent="0.25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0</v>
      </c>
      <c r="K276" s="6">
        <f>K277</f>
        <v>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0</v>
      </c>
      <c r="P276" s="6">
        <f t="shared" si="94"/>
        <v>0</v>
      </c>
    </row>
    <row r="277" spans="1:16" hidden="1" x14ac:dyDescent="0.25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0</v>
      </c>
      <c r="K277" s="7">
        <f>SUM(K278:K284)</f>
        <v>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0</v>
      </c>
      <c r="P277" s="7">
        <f t="shared" si="95"/>
        <v>0</v>
      </c>
    </row>
    <row r="278" spans="1:16" ht="25.5" hidden="1" outlineLevel="1" x14ac:dyDescent="0.25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hidden="1" outlineLevel="1" x14ac:dyDescent="0.25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hidden="1" outlineLevel="1" x14ac:dyDescent="0.25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hidden="1" outlineLevel="1" x14ac:dyDescent="0.25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hidden="1" outlineLevel="1" x14ac:dyDescent="0.25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0</v>
      </c>
      <c r="K282" s="34"/>
      <c r="L282" s="34"/>
      <c r="M282" s="34"/>
      <c r="N282" s="34"/>
      <c r="O282" s="34"/>
      <c r="P282" s="34"/>
    </row>
    <row r="283" spans="1:16" ht="25.5" hidden="1" outlineLevel="1" x14ac:dyDescent="0.25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hidden="1" outlineLevel="1" x14ac:dyDescent="0.25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0</v>
      </c>
      <c r="K284" s="34"/>
      <c r="L284" s="34"/>
      <c r="M284" s="34"/>
      <c r="N284" s="34"/>
      <c r="O284" s="34"/>
      <c r="P284" s="34"/>
    </row>
    <row r="285" spans="1:16" hidden="1" x14ac:dyDescent="0.25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 hidden="1" x14ac:dyDescent="0.25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 hidden="1" x14ac:dyDescent="0.25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hidden="1" outlineLevel="1" x14ac:dyDescent="0.25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hidden="1" outlineLevel="1" x14ac:dyDescent="0.25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hidden="1" outlineLevel="1" x14ac:dyDescent="0.25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 hidden="1" x14ac:dyDescent="0.25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 hidden="1" x14ac:dyDescent="0.25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 hidden="1" x14ac:dyDescent="0.25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hidden="1" outlineLevel="1" x14ac:dyDescent="0.25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hidden="1" outlineLevel="1" x14ac:dyDescent="0.25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 hidden="1" x14ac:dyDescent="0.25">
      <c r="A296" s="31"/>
      <c r="B296" s="23" t="s">
        <v>265</v>
      </c>
      <c r="C296" s="32" t="s">
        <v>842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 hidden="1" x14ac:dyDescent="0.25">
      <c r="A297" s="31"/>
      <c r="B297" s="26" t="s">
        <v>265</v>
      </c>
      <c r="C297" s="32" t="s">
        <v>842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 hidden="1" x14ac:dyDescent="0.25">
      <c r="A298" s="31"/>
      <c r="B298" s="29" t="s">
        <v>265</v>
      </c>
      <c r="C298" s="32" t="s">
        <v>842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hidden="1" outlineLevel="1" x14ac:dyDescent="0.25">
      <c r="A299" s="31"/>
      <c r="B299" s="32" t="s">
        <v>265</v>
      </c>
      <c r="C299" s="32" t="s">
        <v>842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hidden="1" outlineLevel="1" x14ac:dyDescent="0.25">
      <c r="A300" s="31"/>
      <c r="B300" s="32" t="s">
        <v>265</v>
      </c>
      <c r="C300" s="32" t="s">
        <v>842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 hidden="1" x14ac:dyDescent="0.25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335500</v>
      </c>
      <c r="K301" s="4">
        <f>K302+K308+K312+K317+K329+K337+K347+K355+K362+K367+K395+K403+K408+K412</f>
        <v>335500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0</v>
      </c>
      <c r="P301" s="4">
        <f t="shared" si="103"/>
        <v>0</v>
      </c>
    </row>
    <row r="302" spans="1:16" hidden="1" x14ac:dyDescent="0.25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 hidden="1" x14ac:dyDescent="0.25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 hidden="1" x14ac:dyDescent="0.25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hidden="1" outlineLevel="1" x14ac:dyDescent="0.25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hidden="1" outlineLevel="1" x14ac:dyDescent="0.25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hidden="1" outlineLevel="1" x14ac:dyDescent="0.25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 hidden="1" x14ac:dyDescent="0.25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 hidden="1" x14ac:dyDescent="0.25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 hidden="1" x14ac:dyDescent="0.25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hidden="1" outlineLevel="1" x14ac:dyDescent="0.25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 hidden="1" x14ac:dyDescent="0.25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 hidden="1" x14ac:dyDescent="0.25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 hidden="1" x14ac:dyDescent="0.25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hidden="1" outlineLevel="1" x14ac:dyDescent="0.25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hidden="1" outlineLevel="1" x14ac:dyDescent="0.25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 hidden="1" x14ac:dyDescent="0.25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0</v>
      </c>
      <c r="K317" s="5">
        <f>K318+K325</f>
        <v>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0</v>
      </c>
      <c r="P317" s="5">
        <f t="shared" si="110"/>
        <v>0</v>
      </c>
    </row>
    <row r="318" spans="1:16" hidden="1" x14ac:dyDescent="0.25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0</v>
      </c>
      <c r="K318" s="6">
        <f>K319</f>
        <v>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0</v>
      </c>
      <c r="P318" s="6">
        <f t="shared" si="111"/>
        <v>0</v>
      </c>
    </row>
    <row r="319" spans="1:16" hidden="1" x14ac:dyDescent="0.25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0</v>
      </c>
      <c r="K319" s="7">
        <f>SUM(K320:K324)</f>
        <v>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0</v>
      </c>
      <c r="P319" s="7">
        <f t="shared" si="112"/>
        <v>0</v>
      </c>
    </row>
    <row r="320" spans="1:16" hidden="1" outlineLevel="1" x14ac:dyDescent="0.25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hidden="1" outlineLevel="1" x14ac:dyDescent="0.25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hidden="1" outlineLevel="1" x14ac:dyDescent="0.25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hidden="1" outlineLevel="1" x14ac:dyDescent="0.25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0</v>
      </c>
      <c r="K323" s="34"/>
      <c r="L323" s="34"/>
      <c r="M323" s="34"/>
      <c r="N323" s="34"/>
      <c r="O323" s="34"/>
      <c r="P323" s="34"/>
    </row>
    <row r="324" spans="1:16" hidden="1" outlineLevel="1" x14ac:dyDescent="0.25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 hidden="1" x14ac:dyDescent="0.25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 hidden="1" x14ac:dyDescent="0.25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hidden="1" outlineLevel="1" x14ac:dyDescent="0.25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hidden="1" outlineLevel="1" x14ac:dyDescent="0.25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 hidden="1" x14ac:dyDescent="0.25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0</v>
      </c>
      <c r="K329" s="5">
        <f>K330</f>
        <v>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0</v>
      </c>
      <c r="P329" s="5">
        <f t="shared" si="115"/>
        <v>0</v>
      </c>
    </row>
    <row r="330" spans="1:16" hidden="1" x14ac:dyDescent="0.25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0</v>
      </c>
      <c r="K330" s="6">
        <f>K331</f>
        <v>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0</v>
      </c>
      <c r="P330" s="6">
        <f t="shared" si="115"/>
        <v>0</v>
      </c>
    </row>
    <row r="331" spans="1:16" hidden="1" x14ac:dyDescent="0.25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0</v>
      </c>
      <c r="K331" s="7"/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0</v>
      </c>
      <c r="P331" s="7">
        <f t="shared" si="116"/>
        <v>0</v>
      </c>
    </row>
    <row r="332" spans="1:16" hidden="1" outlineLevel="1" x14ac:dyDescent="0.25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hidden="1" outlineLevel="1" x14ac:dyDescent="0.25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hidden="1" outlineLevel="1" x14ac:dyDescent="0.25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hidden="1" outlineLevel="1" x14ac:dyDescent="0.25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0</v>
      </c>
      <c r="K335" s="34"/>
      <c r="L335" s="34"/>
      <c r="M335" s="34"/>
      <c r="N335" s="34"/>
      <c r="O335" s="34"/>
      <c r="P335" s="34"/>
    </row>
    <row r="336" spans="1:16" hidden="1" outlineLevel="1" x14ac:dyDescent="0.25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 hidden="1" x14ac:dyDescent="0.25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 hidden="1" x14ac:dyDescent="0.25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 hidden="1" x14ac:dyDescent="0.25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hidden="1" outlineLevel="1" x14ac:dyDescent="0.25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hidden="1" outlineLevel="1" x14ac:dyDescent="0.25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hidden="1" outlineLevel="1" x14ac:dyDescent="0.25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hidden="1" outlineLevel="1" x14ac:dyDescent="0.25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hidden="1" outlineLevel="1" x14ac:dyDescent="0.25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hidden="1" outlineLevel="1" x14ac:dyDescent="0.25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hidden="1" outlineLevel="1" x14ac:dyDescent="0.25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 hidden="1" x14ac:dyDescent="0.25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100000</v>
      </c>
      <c r="K347" s="5">
        <f>K348</f>
        <v>100000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0</v>
      </c>
      <c r="P347" s="5">
        <f t="shared" si="119"/>
        <v>0</v>
      </c>
    </row>
    <row r="348" spans="1:16" hidden="1" x14ac:dyDescent="0.25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100000</v>
      </c>
      <c r="K348" s="6">
        <f>K349</f>
        <v>100000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0</v>
      </c>
      <c r="P348" s="6">
        <f t="shared" si="119"/>
        <v>0</v>
      </c>
    </row>
    <row r="349" spans="1:16" hidden="1" x14ac:dyDescent="0.25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100000</v>
      </c>
      <c r="K349" s="7">
        <f>SUM(K350:K354)</f>
        <v>100000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0</v>
      </c>
      <c r="P349" s="7">
        <f t="shared" si="120"/>
        <v>0</v>
      </c>
    </row>
    <row r="350" spans="1:16" hidden="1" outlineLevel="1" x14ac:dyDescent="0.25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hidden="1" outlineLevel="1" x14ac:dyDescent="0.25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0</v>
      </c>
      <c r="K351" s="34"/>
      <c r="L351" s="34"/>
      <c r="M351" s="34"/>
      <c r="N351" s="34"/>
      <c r="O351" s="34"/>
      <c r="P351" s="34"/>
    </row>
    <row r="352" spans="1:16" hidden="1" outlineLevel="1" x14ac:dyDescent="0.25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hidden="1" outlineLevel="1" x14ac:dyDescent="0.25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80000</v>
      </c>
      <c r="K353" s="34">
        <v>80000</v>
      </c>
      <c r="L353" s="34"/>
      <c r="M353" s="34"/>
      <c r="N353" s="34"/>
      <c r="O353" s="34"/>
      <c r="P353" s="34"/>
    </row>
    <row r="354" spans="1:16" hidden="1" outlineLevel="1" x14ac:dyDescent="0.25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20000</v>
      </c>
      <c r="K354" s="34">
        <v>20000</v>
      </c>
      <c r="L354" s="34"/>
      <c r="M354" s="34"/>
      <c r="N354" s="34"/>
      <c r="O354" s="34"/>
      <c r="P354" s="34"/>
    </row>
    <row r="355" spans="1:16" hidden="1" x14ac:dyDescent="0.25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0</v>
      </c>
      <c r="K355" s="5">
        <f>K356</f>
        <v>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0</v>
      </c>
      <c r="P355" s="5">
        <f t="shared" si="121"/>
        <v>0</v>
      </c>
    </row>
    <row r="356" spans="1:16" hidden="1" x14ac:dyDescent="0.25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0</v>
      </c>
      <c r="K356" s="6">
        <f>K357</f>
        <v>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0</v>
      </c>
      <c r="P356" s="6">
        <f t="shared" si="121"/>
        <v>0</v>
      </c>
    </row>
    <row r="357" spans="1:16" hidden="1" x14ac:dyDescent="0.25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0</v>
      </c>
      <c r="K357" s="7">
        <f>SUM(K358:K361)</f>
        <v>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0</v>
      </c>
      <c r="P357" s="7">
        <f t="shared" si="122"/>
        <v>0</v>
      </c>
    </row>
    <row r="358" spans="1:16" hidden="1" outlineLevel="1" x14ac:dyDescent="0.25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hidden="1" outlineLevel="1" x14ac:dyDescent="0.25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hidden="1" outlineLevel="1" x14ac:dyDescent="0.25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hidden="1" outlineLevel="1" x14ac:dyDescent="0.25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0</v>
      </c>
      <c r="K361" s="34"/>
      <c r="L361" s="34"/>
      <c r="M361" s="34"/>
      <c r="N361" s="34"/>
      <c r="O361" s="34"/>
      <c r="P361" s="34"/>
    </row>
    <row r="362" spans="1:16" hidden="1" x14ac:dyDescent="0.25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 hidden="1" x14ac:dyDescent="0.25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 hidden="1" x14ac:dyDescent="0.25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hidden="1" outlineLevel="1" x14ac:dyDescent="0.25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hidden="1" outlineLevel="1" x14ac:dyDescent="0.25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 hidden="1" x14ac:dyDescent="0.25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130200</v>
      </c>
      <c r="K367" s="5">
        <f>K368+K392</f>
        <v>130200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0</v>
      </c>
      <c r="P367" s="5">
        <f t="shared" si="125"/>
        <v>0</v>
      </c>
    </row>
    <row r="368" spans="1:16" hidden="1" x14ac:dyDescent="0.25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130200</v>
      </c>
      <c r="K368" s="6">
        <f>K369</f>
        <v>130200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0</v>
      </c>
      <c r="P368" s="6">
        <f t="shared" si="126"/>
        <v>0</v>
      </c>
    </row>
    <row r="369" spans="1:16" hidden="1" x14ac:dyDescent="0.25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130200</v>
      </c>
      <c r="K369" s="7">
        <f>SUM(K370:K391)</f>
        <v>130200</v>
      </c>
      <c r="L369" s="7">
        <f t="shared" ref="L369:P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0</v>
      </c>
      <c r="P369" s="7">
        <f t="shared" si="127"/>
        <v>0</v>
      </c>
    </row>
    <row r="370" spans="1:16" hidden="1" outlineLevel="1" x14ac:dyDescent="0.25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hidden="1" outlineLevel="1" x14ac:dyDescent="0.25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hidden="1" outlineLevel="1" x14ac:dyDescent="0.25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hidden="1" outlineLevel="1" x14ac:dyDescent="0.25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hidden="1" outlineLevel="1" x14ac:dyDescent="0.25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hidden="1" outlineLevel="1" x14ac:dyDescent="0.25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</row>
    <row r="376" spans="1:16" hidden="1" outlineLevel="1" x14ac:dyDescent="0.25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25000</v>
      </c>
      <c r="K376" s="34">
        <v>25000</v>
      </c>
      <c r="L376" s="34"/>
      <c r="M376" s="34"/>
      <c r="N376" s="34"/>
      <c r="O376" s="34"/>
      <c r="P376" s="34"/>
    </row>
    <row r="377" spans="1:16" hidden="1" outlineLevel="1" x14ac:dyDescent="0.25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hidden="1" outlineLevel="1" x14ac:dyDescent="0.25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hidden="1" outlineLevel="1" x14ac:dyDescent="0.25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hidden="1" outlineLevel="1" x14ac:dyDescent="0.25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0</v>
      </c>
      <c r="K380" s="34"/>
      <c r="L380" s="34"/>
      <c r="M380" s="34"/>
      <c r="N380" s="34"/>
      <c r="O380" s="34"/>
      <c r="P380" s="34"/>
    </row>
    <row r="381" spans="1:16" ht="25.5" hidden="1" outlineLevel="1" x14ac:dyDescent="0.25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hidden="1" outlineLevel="1" x14ac:dyDescent="0.25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11200</v>
      </c>
      <c r="K382" s="34">
        <v>11200</v>
      </c>
      <c r="L382" s="34"/>
      <c r="M382" s="34"/>
      <c r="N382" s="34"/>
      <c r="O382" s="34"/>
      <c r="P382" s="34"/>
    </row>
    <row r="383" spans="1:16" ht="25.5" hidden="1" outlineLevel="1" x14ac:dyDescent="0.25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hidden="1" outlineLevel="1" x14ac:dyDescent="0.25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hidden="1" outlineLevel="1" x14ac:dyDescent="0.25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0</v>
      </c>
      <c r="K385" s="34"/>
      <c r="L385" s="34"/>
      <c r="M385" s="34"/>
      <c r="N385" s="34"/>
      <c r="O385" s="34"/>
      <c r="P385" s="34"/>
    </row>
    <row r="386" spans="1:16" hidden="1" outlineLevel="1" x14ac:dyDescent="0.25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0</v>
      </c>
      <c r="K386" s="34"/>
      <c r="L386" s="34"/>
      <c r="M386" s="34"/>
      <c r="N386" s="34"/>
      <c r="O386" s="34"/>
      <c r="P386" s="34"/>
    </row>
    <row r="387" spans="1:16" hidden="1" outlineLevel="1" x14ac:dyDescent="0.25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hidden="1" outlineLevel="1" x14ac:dyDescent="0.25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hidden="1" outlineLevel="1" x14ac:dyDescent="0.25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hidden="1" outlineLevel="1" x14ac:dyDescent="0.25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94000</v>
      </c>
      <c r="K390" s="34">
        <f>95000-1000</f>
        <v>94000</v>
      </c>
      <c r="L390" s="34"/>
      <c r="M390" s="34"/>
      <c r="N390" s="34"/>
      <c r="O390" s="34"/>
      <c r="P390" s="34"/>
    </row>
    <row r="391" spans="1:16" ht="25.5" hidden="1" outlineLevel="1" x14ac:dyDescent="0.25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 hidden="1" x14ac:dyDescent="0.25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 hidden="1" x14ac:dyDescent="0.25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hidden="1" outlineLevel="1" x14ac:dyDescent="0.25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 hidden="1" x14ac:dyDescent="0.25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0</v>
      </c>
      <c r="K395" s="5">
        <f>K396+K400</f>
        <v>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 hidden="1" x14ac:dyDescent="0.25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0</v>
      </c>
      <c r="K396" s="6">
        <f>K397</f>
        <v>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 hidden="1" x14ac:dyDescent="0.25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0</v>
      </c>
      <c r="K397" s="7">
        <f>SUM(K398:K399)</f>
        <v>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hidden="1" outlineLevel="1" x14ac:dyDescent="0.25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0</v>
      </c>
      <c r="K398" s="34"/>
      <c r="L398" s="34"/>
      <c r="M398" s="34"/>
      <c r="N398" s="34"/>
      <c r="O398" s="34"/>
      <c r="P398" s="34"/>
    </row>
    <row r="399" spans="1:16" hidden="1" outlineLevel="1" x14ac:dyDescent="0.25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841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 hidden="1" x14ac:dyDescent="0.25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 x14ac:dyDescent="0.25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 x14ac:dyDescent="0.25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 hidden="1" x14ac:dyDescent="0.25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 hidden="1" x14ac:dyDescent="0.25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 hidden="1" x14ac:dyDescent="0.25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hidden="1" outlineLevel="1" x14ac:dyDescent="0.25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hidden="1" outlineLevel="1" x14ac:dyDescent="0.25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 hidden="1" x14ac:dyDescent="0.25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105300</v>
      </c>
      <c r="K408" s="5">
        <f>K409</f>
        <v>105300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0</v>
      </c>
      <c r="P408" s="5">
        <f t="shared" si="136"/>
        <v>0</v>
      </c>
    </row>
    <row r="409" spans="1:16" hidden="1" x14ac:dyDescent="0.25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105300</v>
      </c>
      <c r="K409" s="6">
        <f>K410</f>
        <v>105300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0</v>
      </c>
      <c r="P409" s="6">
        <f t="shared" si="136"/>
        <v>0</v>
      </c>
    </row>
    <row r="410" spans="1:16" hidden="1" x14ac:dyDescent="0.25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105300</v>
      </c>
      <c r="K410" s="7">
        <f>K411</f>
        <v>105300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0</v>
      </c>
      <c r="P410" s="7">
        <f t="shared" si="136"/>
        <v>0</v>
      </c>
    </row>
    <row r="411" spans="1:16" hidden="1" outlineLevel="1" x14ac:dyDescent="0.25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105300</v>
      </c>
      <c r="K411" s="34">
        <v>105300</v>
      </c>
      <c r="L411" s="34"/>
      <c r="M411" s="34"/>
      <c r="N411" s="34"/>
      <c r="O411" s="34"/>
      <c r="P411" s="34"/>
    </row>
    <row r="412" spans="1:16" hidden="1" x14ac:dyDescent="0.25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v>0</v>
      </c>
    </row>
    <row r="413" spans="1:16" hidden="1" x14ac:dyDescent="0.25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 hidden="1" x14ac:dyDescent="0.25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hidden="1" outlineLevel="1" x14ac:dyDescent="0.25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 hidden="1" x14ac:dyDescent="0.25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 hidden="1" x14ac:dyDescent="0.25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 hidden="1" x14ac:dyDescent="0.25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 hidden="1" x14ac:dyDescent="0.25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hidden="1" outlineLevel="1" x14ac:dyDescent="0.25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hidden="1" outlineLevel="1" x14ac:dyDescent="0.25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 hidden="1" x14ac:dyDescent="0.25">
      <c r="A422" s="31"/>
      <c r="B422" s="23" t="s">
        <v>320</v>
      </c>
      <c r="C422" s="23" t="s">
        <v>466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 hidden="1" x14ac:dyDescent="0.25">
      <c r="A423" s="31"/>
      <c r="B423" s="26" t="s">
        <v>320</v>
      </c>
      <c r="C423" s="26" t="s">
        <v>466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 hidden="1" x14ac:dyDescent="0.25">
      <c r="A424" s="31"/>
      <c r="B424" s="29" t="s">
        <v>320</v>
      </c>
      <c r="C424" s="29" t="s">
        <v>466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hidden="1" outlineLevel="1" x14ac:dyDescent="0.25">
      <c r="A425" s="31"/>
      <c r="B425" s="32" t="s">
        <v>320</v>
      </c>
      <c r="C425" s="32" t="s">
        <v>466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hidden="1" outlineLevel="1" x14ac:dyDescent="0.25">
      <c r="A426" s="31"/>
      <c r="B426" s="32" t="s">
        <v>320</v>
      </c>
      <c r="C426" s="32" t="s">
        <v>466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 hidden="1" x14ac:dyDescent="0.25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869600</v>
      </c>
      <c r="K427" s="3">
        <f>K428</f>
        <v>869600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450000</v>
      </c>
      <c r="P427" s="3">
        <f t="shared" si="144"/>
        <v>200000</v>
      </c>
    </row>
    <row r="428" spans="1:16" hidden="1" x14ac:dyDescent="0.25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869600</v>
      </c>
      <c r="K428" s="4">
        <f>K429+K467+K474+K479</f>
        <v>869600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450000</v>
      </c>
      <c r="P428" s="4">
        <f t="shared" si="145"/>
        <v>200000</v>
      </c>
    </row>
    <row r="429" spans="1:16" hidden="1" x14ac:dyDescent="0.25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850600</v>
      </c>
      <c r="K429" s="5">
        <f>K430+K460+K464</f>
        <v>850600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450000</v>
      </c>
      <c r="P429" s="5">
        <f t="shared" si="146"/>
        <v>200000</v>
      </c>
    </row>
    <row r="430" spans="1:16" hidden="1" collapsed="1" x14ac:dyDescent="0.25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390000</v>
      </c>
      <c r="K430" s="6">
        <f>K431+K434+K456</f>
        <v>390000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450000</v>
      </c>
      <c r="P430" s="6">
        <f t="shared" si="147"/>
        <v>200000</v>
      </c>
    </row>
    <row r="431" spans="1:16" hidden="1" x14ac:dyDescent="0.25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hidden="1" outlineLevel="1" x14ac:dyDescent="0.25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hidden="1" outlineLevel="1" x14ac:dyDescent="0.25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 hidden="1" x14ac:dyDescent="0.25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390000</v>
      </c>
      <c r="K434" s="7">
        <f>SUM(K435:K455)</f>
        <v>390000</v>
      </c>
      <c r="L434" s="7">
        <f t="shared" ref="L434:O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450000</v>
      </c>
      <c r="P434" s="7">
        <v>200000</v>
      </c>
    </row>
    <row r="435" spans="1:16" hidden="1" outlineLevel="1" x14ac:dyDescent="0.25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hidden="1" outlineLevel="1" x14ac:dyDescent="0.25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hidden="1" outlineLevel="1" x14ac:dyDescent="0.25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hidden="1" outlineLevel="1" x14ac:dyDescent="0.25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hidden="1" outlineLevel="1" x14ac:dyDescent="0.25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hidden="1" outlineLevel="1" x14ac:dyDescent="0.25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hidden="1" outlineLevel="1" x14ac:dyDescent="0.25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hidden="1" outlineLevel="1" x14ac:dyDescent="0.25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hidden="1" outlineLevel="1" x14ac:dyDescent="0.25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380000</v>
      </c>
      <c r="K443" s="34">
        <v>380000</v>
      </c>
      <c r="L443" s="34"/>
      <c r="M443" s="34"/>
      <c r="N443" s="34"/>
      <c r="O443" s="34">
        <v>450000</v>
      </c>
      <c r="P443" s="34">
        <v>250000</v>
      </c>
    </row>
    <row r="444" spans="1:16" ht="25.5" hidden="1" outlineLevel="1" x14ac:dyDescent="0.25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hidden="1" outlineLevel="1" x14ac:dyDescent="0.25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hidden="1" outlineLevel="1" x14ac:dyDescent="0.25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hidden="1" outlineLevel="1" x14ac:dyDescent="0.25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hidden="1" outlineLevel="1" x14ac:dyDescent="0.25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hidden="1" outlineLevel="1" x14ac:dyDescent="0.25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hidden="1" outlineLevel="1" x14ac:dyDescent="0.25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hidden="1" outlineLevel="1" x14ac:dyDescent="0.25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hidden="1" outlineLevel="1" x14ac:dyDescent="0.25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hidden="1" outlineLevel="1" x14ac:dyDescent="0.25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hidden="1" outlineLevel="1" x14ac:dyDescent="0.25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0</v>
      </c>
      <c r="K454" s="34"/>
      <c r="L454" s="34"/>
      <c r="M454" s="34"/>
      <c r="N454" s="34"/>
      <c r="O454" s="34"/>
      <c r="P454" s="34"/>
    </row>
    <row r="455" spans="1:16" ht="25.5" hidden="1" outlineLevel="1" x14ac:dyDescent="0.25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10000</v>
      </c>
      <c r="K455" s="34">
        <v>10000</v>
      </c>
      <c r="L455" s="34"/>
      <c r="M455" s="34"/>
      <c r="N455" s="34"/>
      <c r="O455" s="34"/>
      <c r="P455" s="34"/>
    </row>
    <row r="456" spans="1:16" hidden="1" x14ac:dyDescent="0.25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0</v>
      </c>
      <c r="K456" s="7">
        <f>SUM(K457:K459)</f>
        <v>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0</v>
      </c>
      <c r="P456" s="7">
        <f t="shared" si="151"/>
        <v>0</v>
      </c>
    </row>
    <row r="457" spans="1:16" hidden="1" outlineLevel="1" x14ac:dyDescent="0.25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hidden="1" outlineLevel="1" x14ac:dyDescent="0.25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hidden="1" outlineLevel="1" x14ac:dyDescent="0.25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0</v>
      </c>
      <c r="K459" s="34"/>
      <c r="L459" s="34"/>
      <c r="M459" s="34"/>
      <c r="N459" s="34"/>
      <c r="O459" s="34"/>
      <c r="P459" s="34"/>
    </row>
    <row r="460" spans="1:16" hidden="1" x14ac:dyDescent="0.25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460600</v>
      </c>
      <c r="K460" s="6">
        <f>K461</f>
        <v>460600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 x14ac:dyDescent="0.25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460600</v>
      </c>
      <c r="K461" s="7">
        <f>SUM(K462:K463)</f>
        <v>460600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 x14ac:dyDescent="0.25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460600</v>
      </c>
      <c r="K462" s="34">
        <v>460600</v>
      </c>
      <c r="L462" s="34"/>
      <c r="M462" s="34"/>
      <c r="N462" s="34"/>
      <c r="O462" s="34"/>
      <c r="P462" s="34"/>
    </row>
    <row r="463" spans="1:16" ht="38.25" outlineLevel="1" x14ac:dyDescent="0.25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 hidden="1" x14ac:dyDescent="0.25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 hidden="1" x14ac:dyDescent="0.25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hidden="1" outlineLevel="1" x14ac:dyDescent="0.25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 hidden="1" x14ac:dyDescent="0.25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 hidden="1" x14ac:dyDescent="0.25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 hidden="1" x14ac:dyDescent="0.25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hidden="1" outlineLevel="1" x14ac:dyDescent="0.25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845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 hidden="1" x14ac:dyDescent="0.25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 x14ac:dyDescent="0.25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 x14ac:dyDescent="0.25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 hidden="1" x14ac:dyDescent="0.25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 hidden="1" x14ac:dyDescent="0.25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 hidden="1" x14ac:dyDescent="0.25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hidden="1" outlineLevel="1" x14ac:dyDescent="0.25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hidden="1" outlineLevel="1" x14ac:dyDescent="0.25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 hidden="1" x14ac:dyDescent="0.25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19000</v>
      </c>
      <c r="K479" s="5">
        <f>K480</f>
        <v>19000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 hidden="1" x14ac:dyDescent="0.25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19000</v>
      </c>
      <c r="K480" s="6">
        <f>K481</f>
        <v>19000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 hidden="1" x14ac:dyDescent="0.25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19000</v>
      </c>
      <c r="K481" s="7">
        <f>SUM(K482:K483)</f>
        <v>19000</v>
      </c>
      <c r="L481" s="7">
        <f t="shared" ref="L481:O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>SUM(P482:P483)</f>
        <v>0</v>
      </c>
    </row>
    <row r="482" spans="1:16" hidden="1" outlineLevel="1" x14ac:dyDescent="0.25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hidden="1" outlineLevel="1" x14ac:dyDescent="0.25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19000</v>
      </c>
      <c r="K483" s="34">
        <v>19000</v>
      </c>
      <c r="L483" s="34"/>
      <c r="M483" s="34"/>
      <c r="N483" s="34"/>
      <c r="O483" s="34"/>
      <c r="P483" s="34"/>
    </row>
    <row r="484" spans="1:16" hidden="1" x14ac:dyDescent="0.25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284000</v>
      </c>
      <c r="K484" s="3">
        <f>K485+K490</f>
        <v>284000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350000</v>
      </c>
      <c r="P484" s="3">
        <f t="shared" si="165"/>
        <v>290000</v>
      </c>
    </row>
    <row r="485" spans="1:16" hidden="1" x14ac:dyDescent="0.25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284000</v>
      </c>
      <c r="K485" s="4">
        <f>K486</f>
        <v>284000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350000</v>
      </c>
      <c r="P485" s="4">
        <f t="shared" si="166"/>
        <v>290000</v>
      </c>
    </row>
    <row r="486" spans="1:16" hidden="1" x14ac:dyDescent="0.25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284000</v>
      </c>
      <c r="K486" s="5">
        <f>K487</f>
        <v>284000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350000</v>
      </c>
      <c r="P486" s="5">
        <f t="shared" si="166"/>
        <v>290000</v>
      </c>
    </row>
    <row r="487" spans="1:16" hidden="1" x14ac:dyDescent="0.25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284000</v>
      </c>
      <c r="K487" s="6">
        <f>K488</f>
        <v>284000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350000</v>
      </c>
      <c r="P487" s="6">
        <f t="shared" si="166"/>
        <v>290000</v>
      </c>
    </row>
    <row r="488" spans="1:16" hidden="1" x14ac:dyDescent="0.25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284000</v>
      </c>
      <c r="K488" s="7">
        <f>SUM(K489)</f>
        <v>284000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350000</v>
      </c>
      <c r="P488" s="7">
        <f t="shared" si="167"/>
        <v>290000</v>
      </c>
    </row>
    <row r="489" spans="1:16" ht="25.5" hidden="1" outlineLevel="1" x14ac:dyDescent="0.25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284000</v>
      </c>
      <c r="K489" s="34">
        <v>284000</v>
      </c>
      <c r="L489" s="34"/>
      <c r="M489" s="34"/>
      <c r="N489" s="34"/>
      <c r="O489" s="34">
        <v>350000</v>
      </c>
      <c r="P489" s="34">
        <v>290000</v>
      </c>
    </row>
    <row r="490" spans="1:16" hidden="1" x14ac:dyDescent="0.25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 hidden="1" x14ac:dyDescent="0.25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 hidden="1" x14ac:dyDescent="0.25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 hidden="1" x14ac:dyDescent="0.25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hidden="1" outlineLevel="1" x14ac:dyDescent="0.25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 hidden="1" x14ac:dyDescent="0.25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 hidden="1" x14ac:dyDescent="0.25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 hidden="1" x14ac:dyDescent="0.25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 hidden="1" x14ac:dyDescent="0.25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 hidden="1" x14ac:dyDescent="0.25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hidden="1" outlineLevel="1" x14ac:dyDescent="0.25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hidden="1" outlineLevel="1" x14ac:dyDescent="0.25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 hidden="1" x14ac:dyDescent="0.25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 hidden="1" x14ac:dyDescent="0.25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 hidden="1" x14ac:dyDescent="0.25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 hidden="1" x14ac:dyDescent="0.25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hidden="1" outlineLevel="1" x14ac:dyDescent="0.25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hidden="1" outlineLevel="1" x14ac:dyDescent="0.25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 hidden="1" x14ac:dyDescent="0.25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 hidden="1" x14ac:dyDescent="0.25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 hidden="1" x14ac:dyDescent="0.25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 hidden="1" x14ac:dyDescent="0.25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 hidden="1" x14ac:dyDescent="0.25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hidden="1" outlineLevel="1" x14ac:dyDescent="0.25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 hidden="1" x14ac:dyDescent="0.25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69075</v>
      </c>
      <c r="P514" s="3">
        <f t="shared" si="176"/>
        <v>159700</v>
      </c>
    </row>
    <row r="515" spans="1:16" hidden="1" x14ac:dyDescent="0.25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69075</v>
      </c>
      <c r="P515" s="5">
        <f t="shared" si="176"/>
        <v>159700</v>
      </c>
    </row>
    <row r="516" spans="1:16" hidden="1" x14ac:dyDescent="0.25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69075</v>
      </c>
      <c r="P516" s="6">
        <f t="shared" si="176"/>
        <v>159700</v>
      </c>
    </row>
    <row r="517" spans="1:16" hidden="1" outlineLevel="1" x14ac:dyDescent="0.25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69075</v>
      </c>
      <c r="P517" s="7">
        <f t="shared" si="176"/>
        <v>159700</v>
      </c>
    </row>
    <row r="518" spans="1:16" hidden="1" outlineLevel="1" x14ac:dyDescent="0.25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69075</v>
      </c>
      <c r="P518" s="34">
        <v>159700</v>
      </c>
    </row>
    <row r="519" spans="1:16" x14ac:dyDescent="0.25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 x14ac:dyDescent="0.25">
      <c r="A520" s="226"/>
      <c r="B520" s="227"/>
      <c r="C520" s="227"/>
      <c r="D520" s="227"/>
      <c r="E520" s="227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</row>
  </sheetData>
  <sheetProtection formatCells="0" autoFilter="0"/>
  <autoFilter ref="A6:P518" xr:uid="{00000000-0009-0000-0000-000002000000}">
    <filterColumn colId="3">
      <filters>
        <filter val="540"/>
      </filters>
    </filterColumn>
  </autoFilter>
  <mergeCells count="18"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N4:N5"/>
    <mergeCell ref="O4:P4"/>
    <mergeCell ref="C4:C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238"/>
  <sheetViews>
    <sheetView zoomScale="80" zoomScaleNormal="80" workbookViewId="0">
      <pane xSplit="6" ySplit="9" topLeftCell="G226" activePane="bottomRight" state="frozen"/>
      <selection pane="topRight" activeCell="F1" sqref="F1"/>
      <selection pane="bottomLeft" activeCell="A11" sqref="A11"/>
      <selection pane="bottomRight" activeCell="H234" sqref="H234"/>
    </sheetView>
  </sheetViews>
  <sheetFormatPr defaultColWidth="9.140625" defaultRowHeight="15" outlineLevelRow="1" x14ac:dyDescent="0.25"/>
  <cols>
    <col min="1" max="1" width="40.5703125" style="91" customWidth="1"/>
    <col min="2" max="2" width="7.42578125" style="91" customWidth="1"/>
    <col min="3" max="4" width="7.5703125" style="91" customWidth="1"/>
    <col min="5" max="5" width="14.140625" style="92" customWidth="1"/>
    <col min="6" max="6" width="6.7109375" style="91" customWidth="1"/>
    <col min="7" max="9" width="16.28515625" style="91" customWidth="1"/>
    <col min="10" max="10" width="9.140625" style="93"/>
    <col min="11" max="11" width="9.140625" style="91" customWidth="1"/>
    <col min="12" max="16384" width="9.140625" style="91"/>
  </cols>
  <sheetData>
    <row r="1" spans="1:10" x14ac:dyDescent="0.25">
      <c r="H1" s="216" t="s">
        <v>750</v>
      </c>
      <c r="I1" s="216"/>
    </row>
    <row r="2" spans="1:10" ht="91.9" customHeight="1" x14ac:dyDescent="0.25">
      <c r="H2" s="217" t="s">
        <v>747</v>
      </c>
      <c r="I2" s="217"/>
    </row>
    <row r="3" spans="1:10" ht="21.6" customHeight="1" x14ac:dyDescent="0.25">
      <c r="H3" s="216" t="s">
        <v>748</v>
      </c>
      <c r="I3" s="216"/>
    </row>
    <row r="5" spans="1:10" ht="40.9" customHeight="1" x14ac:dyDescent="0.25">
      <c r="A5" s="234" t="s">
        <v>839</v>
      </c>
      <c r="B5" s="234"/>
      <c r="C5" s="234"/>
      <c r="D5" s="234"/>
      <c r="E5" s="234"/>
      <c r="F5" s="234"/>
      <c r="G5" s="234"/>
      <c r="H5" s="234"/>
      <c r="I5" s="234"/>
    </row>
    <row r="6" spans="1:10" ht="15.95" customHeight="1" x14ac:dyDescent="0.25">
      <c r="A6" s="94"/>
      <c r="B6" s="95"/>
      <c r="C6" s="95"/>
      <c r="D6" s="95"/>
      <c r="E6" s="96"/>
      <c r="F6" s="95"/>
      <c r="G6" s="95"/>
      <c r="H6" s="95"/>
      <c r="I6" s="95"/>
    </row>
    <row r="7" spans="1:10" ht="15.2" customHeight="1" x14ac:dyDescent="0.25">
      <c r="A7" s="235" t="s">
        <v>668</v>
      </c>
      <c r="B7" s="235"/>
      <c r="C7" s="235"/>
      <c r="D7" s="235"/>
      <c r="E7" s="235"/>
      <c r="F7" s="235"/>
      <c r="G7" s="235"/>
      <c r="H7" s="235"/>
      <c r="I7" s="235"/>
    </row>
    <row r="8" spans="1:10" ht="31.9" customHeight="1" x14ac:dyDescent="0.25">
      <c r="A8" s="97" t="s">
        <v>370</v>
      </c>
      <c r="B8" s="81" t="s">
        <v>766</v>
      </c>
      <c r="C8" s="81" t="s">
        <v>767</v>
      </c>
      <c r="D8" s="79" t="s">
        <v>770</v>
      </c>
      <c r="E8" s="81" t="s">
        <v>768</v>
      </c>
      <c r="F8" s="81" t="s">
        <v>769</v>
      </c>
      <c r="G8" s="98" t="s">
        <v>371</v>
      </c>
      <c r="H8" s="99" t="s">
        <v>372</v>
      </c>
      <c r="I8" s="100" t="s">
        <v>489</v>
      </c>
    </row>
    <row r="9" spans="1:10" x14ac:dyDescent="0.25">
      <c r="A9" s="64" t="s">
        <v>16</v>
      </c>
      <c r="B9" s="65" t="s">
        <v>17</v>
      </c>
      <c r="C9" s="65" t="s">
        <v>18</v>
      </c>
      <c r="D9" s="65"/>
      <c r="E9" s="101" t="s">
        <v>19</v>
      </c>
      <c r="F9" s="65" t="s">
        <v>20</v>
      </c>
      <c r="G9" s="65" t="s">
        <v>21</v>
      </c>
      <c r="H9" s="64" t="s">
        <v>22</v>
      </c>
      <c r="I9" s="65" t="s">
        <v>23</v>
      </c>
    </row>
    <row r="10" spans="1:10" ht="42.75" x14ac:dyDescent="0.25">
      <c r="A10" s="66" t="s">
        <v>455</v>
      </c>
      <c r="B10" s="67" t="s">
        <v>32</v>
      </c>
      <c r="C10" s="67"/>
      <c r="D10" s="67"/>
      <c r="E10" s="102"/>
      <c r="F10" s="67"/>
      <c r="G10" s="103">
        <f>G11+G53+G61+G79+G113+G181+G198+G211+G224</f>
        <v>6754</v>
      </c>
      <c r="H10" s="103">
        <f>H11+H53+H61+H79+H113+H181+H198+H211+H224</f>
        <v>3870.56052</v>
      </c>
      <c r="I10" s="103">
        <f>I11+I53+I61+I79+I113+I181+I198+I211+I224</f>
        <v>3184.6105199999997</v>
      </c>
      <c r="J10" s="104">
        <f>G10+H10+I10</f>
        <v>13809.171039999999</v>
      </c>
    </row>
    <row r="11" spans="1:10" x14ac:dyDescent="0.25">
      <c r="A11" s="69" t="s">
        <v>373</v>
      </c>
      <c r="B11" s="70" t="s">
        <v>32</v>
      </c>
      <c r="C11" s="70" t="s">
        <v>757</v>
      </c>
      <c r="D11" s="70" t="s">
        <v>764</v>
      </c>
      <c r="E11" s="105"/>
      <c r="F11" s="70"/>
      <c r="G11" s="106">
        <f>G18+G12+G33+G39</f>
        <v>3879.5</v>
      </c>
      <c r="H11" s="106">
        <f t="shared" ref="H11:I11" si="0">H18+H12+H33+H39</f>
        <v>2597.8605200000002</v>
      </c>
      <c r="I11" s="106">
        <f t="shared" si="0"/>
        <v>2316</v>
      </c>
      <c r="J11" s="104">
        <f t="shared" ref="J11:J74" si="1">G11+H11+I11</f>
        <v>8793.3605200000002</v>
      </c>
    </row>
    <row r="12" spans="1:10" ht="63.75" x14ac:dyDescent="0.25">
      <c r="A12" s="84" t="s">
        <v>374</v>
      </c>
      <c r="B12" s="107" t="s">
        <v>32</v>
      </c>
      <c r="C12" s="107" t="s">
        <v>757</v>
      </c>
      <c r="D12" s="107" t="s">
        <v>758</v>
      </c>
      <c r="E12" s="108"/>
      <c r="F12" s="107"/>
      <c r="G12" s="109">
        <f>G13</f>
        <v>732</v>
      </c>
      <c r="H12" s="109">
        <f t="shared" ref="H12:I16" si="2">H13</f>
        <v>1055</v>
      </c>
      <c r="I12" s="109">
        <f t="shared" si="2"/>
        <v>1016</v>
      </c>
      <c r="J12" s="104">
        <f t="shared" si="1"/>
        <v>2803</v>
      </c>
    </row>
    <row r="13" spans="1:10" ht="51" outlineLevel="1" x14ac:dyDescent="0.25">
      <c r="A13" s="110" t="s">
        <v>456</v>
      </c>
      <c r="B13" s="111" t="s">
        <v>32</v>
      </c>
      <c r="C13" s="111" t="s">
        <v>757</v>
      </c>
      <c r="D13" s="111" t="s">
        <v>758</v>
      </c>
      <c r="E13" s="112" t="s">
        <v>605</v>
      </c>
      <c r="F13" s="111"/>
      <c r="G13" s="113">
        <f>G14</f>
        <v>732</v>
      </c>
      <c r="H13" s="113">
        <f t="shared" si="2"/>
        <v>1055</v>
      </c>
      <c r="I13" s="113">
        <f t="shared" si="2"/>
        <v>1016</v>
      </c>
      <c r="J13" s="104">
        <f t="shared" si="1"/>
        <v>2803</v>
      </c>
    </row>
    <row r="14" spans="1:10" outlineLevel="1" x14ac:dyDescent="0.25">
      <c r="A14" s="114" t="s">
        <v>375</v>
      </c>
      <c r="B14" s="115" t="s">
        <v>32</v>
      </c>
      <c r="C14" s="115" t="s">
        <v>757</v>
      </c>
      <c r="D14" s="115" t="s">
        <v>758</v>
      </c>
      <c r="E14" s="116" t="s">
        <v>771</v>
      </c>
      <c r="F14" s="115"/>
      <c r="G14" s="113">
        <f>G15</f>
        <v>732</v>
      </c>
      <c r="H14" s="113">
        <f t="shared" si="2"/>
        <v>1055</v>
      </c>
      <c r="I14" s="113">
        <f t="shared" si="2"/>
        <v>1016</v>
      </c>
      <c r="J14" s="104">
        <f t="shared" si="1"/>
        <v>2803</v>
      </c>
    </row>
    <row r="15" spans="1:10" ht="38.25" outlineLevel="1" x14ac:dyDescent="0.25">
      <c r="A15" s="117" t="s">
        <v>376</v>
      </c>
      <c r="B15" s="118" t="s">
        <v>32</v>
      </c>
      <c r="C15" s="118" t="s">
        <v>757</v>
      </c>
      <c r="D15" s="118" t="s">
        <v>758</v>
      </c>
      <c r="E15" s="119" t="s">
        <v>772</v>
      </c>
      <c r="F15" s="118"/>
      <c r="G15" s="113">
        <f>G16</f>
        <v>732</v>
      </c>
      <c r="H15" s="113">
        <f t="shared" si="2"/>
        <v>1055</v>
      </c>
      <c r="I15" s="113">
        <f t="shared" si="2"/>
        <v>1016</v>
      </c>
      <c r="J15" s="104">
        <f t="shared" si="1"/>
        <v>2803</v>
      </c>
    </row>
    <row r="16" spans="1:10" ht="51" outlineLevel="1" x14ac:dyDescent="0.25">
      <c r="A16" s="86" t="s">
        <v>382</v>
      </c>
      <c r="B16" s="120" t="s">
        <v>32</v>
      </c>
      <c r="C16" s="120" t="s">
        <v>757</v>
      </c>
      <c r="D16" s="120" t="s">
        <v>758</v>
      </c>
      <c r="E16" s="121" t="s">
        <v>773</v>
      </c>
      <c r="F16" s="120"/>
      <c r="G16" s="113">
        <f>G17</f>
        <v>732</v>
      </c>
      <c r="H16" s="113">
        <f t="shared" si="2"/>
        <v>1055</v>
      </c>
      <c r="I16" s="113">
        <f t="shared" si="2"/>
        <v>1016</v>
      </c>
      <c r="J16" s="104">
        <f t="shared" si="1"/>
        <v>2803</v>
      </c>
    </row>
    <row r="17" spans="1:10" ht="76.5" outlineLevel="1" x14ac:dyDescent="0.25">
      <c r="A17" s="72" t="s">
        <v>378</v>
      </c>
      <c r="B17" s="73" t="s">
        <v>32</v>
      </c>
      <c r="C17" s="73" t="s">
        <v>757</v>
      </c>
      <c r="D17" s="73" t="s">
        <v>758</v>
      </c>
      <c r="E17" s="121" t="s">
        <v>773</v>
      </c>
      <c r="F17" s="73" t="s">
        <v>36</v>
      </c>
      <c r="G17" s="113">
        <f>'Бюджетная роспись'!J11/1000</f>
        <v>732</v>
      </c>
      <c r="H17" s="113">
        <f>'Бюджетная роспись'!O11/1000</f>
        <v>1055</v>
      </c>
      <c r="I17" s="113">
        <f>'Бюджетная роспись'!P11/1000</f>
        <v>1016</v>
      </c>
      <c r="J17" s="104">
        <f t="shared" si="1"/>
        <v>2803</v>
      </c>
    </row>
    <row r="18" spans="1:10" ht="63.75" x14ac:dyDescent="0.25">
      <c r="A18" s="84" t="s">
        <v>374</v>
      </c>
      <c r="B18" s="107" t="s">
        <v>32</v>
      </c>
      <c r="C18" s="107" t="s">
        <v>757</v>
      </c>
      <c r="D18" s="107" t="s">
        <v>760</v>
      </c>
      <c r="E18" s="108" t="s">
        <v>774</v>
      </c>
      <c r="F18" s="107"/>
      <c r="G18" s="109">
        <f>G19</f>
        <v>2260</v>
      </c>
      <c r="H18" s="109">
        <f t="shared" ref="H18:I19" si="3">H19</f>
        <v>1542.86052</v>
      </c>
      <c r="I18" s="109">
        <f t="shared" si="3"/>
        <v>1300</v>
      </c>
      <c r="J18" s="104">
        <f t="shared" si="1"/>
        <v>5102.8605200000002</v>
      </c>
    </row>
    <row r="19" spans="1:10" ht="51" outlineLevel="1" x14ac:dyDescent="0.25">
      <c r="A19" s="110" t="s">
        <v>456</v>
      </c>
      <c r="B19" s="111" t="s">
        <v>32</v>
      </c>
      <c r="C19" s="111" t="s">
        <v>757</v>
      </c>
      <c r="D19" s="111" t="s">
        <v>760</v>
      </c>
      <c r="E19" s="112" t="s">
        <v>605</v>
      </c>
      <c r="F19" s="111"/>
      <c r="G19" s="113">
        <f>G20</f>
        <v>2260</v>
      </c>
      <c r="H19" s="113">
        <f t="shared" si="3"/>
        <v>1542.86052</v>
      </c>
      <c r="I19" s="113">
        <f t="shared" si="3"/>
        <v>1300</v>
      </c>
      <c r="J19" s="104">
        <f t="shared" si="1"/>
        <v>5102.8605200000002</v>
      </c>
    </row>
    <row r="20" spans="1:10" outlineLevel="1" x14ac:dyDescent="0.25">
      <c r="A20" s="114" t="s">
        <v>375</v>
      </c>
      <c r="B20" s="115" t="s">
        <v>32</v>
      </c>
      <c r="C20" s="115" t="s">
        <v>757</v>
      </c>
      <c r="D20" s="115" t="s">
        <v>760</v>
      </c>
      <c r="E20" s="116" t="s">
        <v>771</v>
      </c>
      <c r="F20" s="115"/>
      <c r="G20" s="113">
        <f>G21+G30</f>
        <v>2260</v>
      </c>
      <c r="H20" s="113">
        <f t="shared" ref="H20:I20" si="4">H21+H30</f>
        <v>1542.86052</v>
      </c>
      <c r="I20" s="113">
        <f t="shared" si="4"/>
        <v>1300</v>
      </c>
      <c r="J20" s="104">
        <f t="shared" si="1"/>
        <v>5102.8605200000002</v>
      </c>
    </row>
    <row r="21" spans="1:10" ht="38.25" outlineLevel="1" x14ac:dyDescent="0.25">
      <c r="A21" s="117" t="s">
        <v>376</v>
      </c>
      <c r="B21" s="118" t="s">
        <v>32</v>
      </c>
      <c r="C21" s="118" t="s">
        <v>757</v>
      </c>
      <c r="D21" s="118" t="s">
        <v>760</v>
      </c>
      <c r="E21" s="119" t="s">
        <v>772</v>
      </c>
      <c r="F21" s="118"/>
      <c r="G21" s="113">
        <f>G22+G26+G28</f>
        <v>2260</v>
      </c>
      <c r="H21" s="113">
        <f t="shared" ref="H21:I21" si="5">H22+H26+H28</f>
        <v>1542.86052</v>
      </c>
      <c r="I21" s="113">
        <f t="shared" si="5"/>
        <v>1300</v>
      </c>
      <c r="J21" s="104">
        <f t="shared" si="1"/>
        <v>5102.8605200000002</v>
      </c>
    </row>
    <row r="22" spans="1:10" ht="63.75" outlineLevel="1" x14ac:dyDescent="0.25">
      <c r="A22" s="86" t="s">
        <v>377</v>
      </c>
      <c r="B22" s="120" t="s">
        <v>32</v>
      </c>
      <c r="C22" s="120" t="s">
        <v>757</v>
      </c>
      <c r="D22" s="120" t="s">
        <v>760</v>
      </c>
      <c r="E22" s="122" t="s">
        <v>775</v>
      </c>
      <c r="F22" s="120"/>
      <c r="G22" s="113">
        <f>G23+G24+G25</f>
        <v>2260</v>
      </c>
      <c r="H22" s="113">
        <f t="shared" ref="H22:I22" si="6">H23+H24+H25</f>
        <v>1542.86052</v>
      </c>
      <c r="I22" s="113">
        <f t="shared" si="6"/>
        <v>1300</v>
      </c>
      <c r="J22" s="104">
        <f t="shared" si="1"/>
        <v>5102.8605200000002</v>
      </c>
    </row>
    <row r="23" spans="1:10" ht="76.5" outlineLevel="1" x14ac:dyDescent="0.25">
      <c r="A23" s="72" t="s">
        <v>378</v>
      </c>
      <c r="B23" s="73" t="s">
        <v>32</v>
      </c>
      <c r="C23" s="73" t="s">
        <v>757</v>
      </c>
      <c r="D23" s="73" t="s">
        <v>760</v>
      </c>
      <c r="E23" s="121" t="s">
        <v>775</v>
      </c>
      <c r="F23" s="73" t="s">
        <v>36</v>
      </c>
      <c r="G23" s="113">
        <f>'Бюджетная роспись'!J20/1000</f>
        <v>1016</v>
      </c>
      <c r="H23" s="113">
        <f>'Бюджетная роспись'!O20/1000</f>
        <v>1142.86052</v>
      </c>
      <c r="I23" s="113">
        <f>'Бюджетная роспись'!P20/1000</f>
        <v>1000</v>
      </c>
      <c r="J23" s="104">
        <f t="shared" si="1"/>
        <v>3158.8605200000002</v>
      </c>
    </row>
    <row r="24" spans="1:10" ht="38.25" outlineLevel="1" x14ac:dyDescent="0.25">
      <c r="A24" s="72" t="s">
        <v>379</v>
      </c>
      <c r="B24" s="73" t="s">
        <v>32</v>
      </c>
      <c r="C24" s="73" t="s">
        <v>757</v>
      </c>
      <c r="D24" s="73" t="s">
        <v>760</v>
      </c>
      <c r="E24" s="121" t="s">
        <v>775</v>
      </c>
      <c r="F24" s="73" t="s">
        <v>61</v>
      </c>
      <c r="G24" s="113">
        <f>'Бюджетная роспись'!J31/1000</f>
        <v>1124</v>
      </c>
      <c r="H24" s="113">
        <f>'Бюджетная роспись'!O31/1000</f>
        <v>400</v>
      </c>
      <c r="I24" s="113">
        <f>'Бюджетная роспись'!P31/1000</f>
        <v>300</v>
      </c>
      <c r="J24" s="104">
        <f t="shared" si="1"/>
        <v>1824</v>
      </c>
    </row>
    <row r="25" spans="1:10" outlineLevel="1" x14ac:dyDescent="0.25">
      <c r="A25" s="72" t="s">
        <v>381</v>
      </c>
      <c r="B25" s="73" t="s">
        <v>32</v>
      </c>
      <c r="C25" s="73" t="s">
        <v>757</v>
      </c>
      <c r="D25" s="73" t="s">
        <v>760</v>
      </c>
      <c r="E25" s="121" t="s">
        <v>775</v>
      </c>
      <c r="F25" s="73" t="s">
        <v>159</v>
      </c>
      <c r="G25" s="113">
        <f>'Бюджетная роспись'!J75/1000</f>
        <v>120</v>
      </c>
      <c r="H25" s="113">
        <f>'Бюджетная роспись'!O75/1000</f>
        <v>0</v>
      </c>
      <c r="I25" s="113">
        <f>'Бюджетная роспись'!P75/1000</f>
        <v>0</v>
      </c>
      <c r="J25" s="104">
        <f t="shared" si="1"/>
        <v>120</v>
      </c>
    </row>
    <row r="26" spans="1:10" ht="51" outlineLevel="1" x14ac:dyDescent="0.25">
      <c r="A26" s="86" t="s">
        <v>382</v>
      </c>
      <c r="B26" s="120" t="s">
        <v>32</v>
      </c>
      <c r="C26" s="120" t="s">
        <v>757</v>
      </c>
      <c r="D26" s="120" t="s">
        <v>760</v>
      </c>
      <c r="E26" s="122" t="s">
        <v>773</v>
      </c>
      <c r="F26" s="120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4">
        <f t="shared" si="1"/>
        <v>0</v>
      </c>
    </row>
    <row r="27" spans="1:10" ht="76.5" outlineLevel="1" x14ac:dyDescent="0.25">
      <c r="A27" s="72" t="s">
        <v>378</v>
      </c>
      <c r="B27" s="73" t="s">
        <v>32</v>
      </c>
      <c r="C27" s="73" t="s">
        <v>757</v>
      </c>
      <c r="D27" s="73" t="s">
        <v>760</v>
      </c>
      <c r="E27" s="121" t="s">
        <v>773</v>
      </c>
      <c r="F27" s="73" t="s">
        <v>36</v>
      </c>
      <c r="G27" s="113">
        <f>'Бюджетная роспись'!J87/1000</f>
        <v>0</v>
      </c>
      <c r="H27" s="113">
        <f>'Бюджетная роспись'!O87/1000</f>
        <v>0</v>
      </c>
      <c r="I27" s="113">
        <f>'Бюджетная роспись'!P87/1000</f>
        <v>0</v>
      </c>
      <c r="J27" s="104">
        <f t="shared" si="1"/>
        <v>0</v>
      </c>
    </row>
    <row r="28" spans="1:10" ht="51" outlineLevel="1" x14ac:dyDescent="0.25">
      <c r="A28" s="72" t="s">
        <v>487</v>
      </c>
      <c r="B28" s="120" t="s">
        <v>32</v>
      </c>
      <c r="C28" s="120" t="s">
        <v>757</v>
      </c>
      <c r="D28" s="120" t="s">
        <v>760</v>
      </c>
      <c r="E28" s="121" t="s">
        <v>776</v>
      </c>
      <c r="F28" s="120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4">
        <f t="shared" si="1"/>
        <v>0</v>
      </c>
    </row>
    <row r="29" spans="1:10" ht="38.25" outlineLevel="1" x14ac:dyDescent="0.25">
      <c r="A29" s="72" t="s">
        <v>379</v>
      </c>
      <c r="B29" s="73" t="s">
        <v>32</v>
      </c>
      <c r="C29" s="73" t="s">
        <v>757</v>
      </c>
      <c r="D29" s="73" t="s">
        <v>760</v>
      </c>
      <c r="E29" s="121" t="s">
        <v>776</v>
      </c>
      <c r="F29" s="73" t="s">
        <v>61</v>
      </c>
      <c r="G29" s="113">
        <f>'Бюджетная роспись'!J93/1000</f>
        <v>0</v>
      </c>
      <c r="H29" s="113">
        <f>'Бюджетная роспись'!O93/1000</f>
        <v>0</v>
      </c>
      <c r="I29" s="113">
        <f>'Бюджетная роспись'!P93/1000</f>
        <v>0</v>
      </c>
      <c r="J29" s="104">
        <f t="shared" si="1"/>
        <v>0</v>
      </c>
    </row>
    <row r="30" spans="1:10" ht="63.75" outlineLevel="1" x14ac:dyDescent="0.25">
      <c r="A30" s="117" t="s">
        <v>386</v>
      </c>
      <c r="B30" s="118" t="s">
        <v>32</v>
      </c>
      <c r="C30" s="118" t="s">
        <v>757</v>
      </c>
      <c r="D30" s="118" t="s">
        <v>760</v>
      </c>
      <c r="E30" s="119" t="s">
        <v>777</v>
      </c>
      <c r="F30" s="118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4">
        <f t="shared" si="1"/>
        <v>0</v>
      </c>
    </row>
    <row r="31" spans="1:10" ht="63.75" outlineLevel="1" x14ac:dyDescent="0.25">
      <c r="A31" s="86" t="s">
        <v>377</v>
      </c>
      <c r="B31" s="120" t="s">
        <v>32</v>
      </c>
      <c r="C31" s="120" t="s">
        <v>757</v>
      </c>
      <c r="D31" s="120" t="s">
        <v>760</v>
      </c>
      <c r="E31" s="123" t="s">
        <v>778</v>
      </c>
      <c r="F31" s="120"/>
      <c r="G31" s="113">
        <f>G32</f>
        <v>0</v>
      </c>
      <c r="H31" s="113">
        <f t="shared" si="9"/>
        <v>0</v>
      </c>
      <c r="I31" s="113">
        <f t="shared" si="9"/>
        <v>0</v>
      </c>
      <c r="J31" s="104">
        <f t="shared" si="1"/>
        <v>0</v>
      </c>
    </row>
    <row r="32" spans="1:10" outlineLevel="1" x14ac:dyDescent="0.25">
      <c r="A32" s="72" t="s">
        <v>381</v>
      </c>
      <c r="B32" s="73" t="s">
        <v>32</v>
      </c>
      <c r="C32" s="73" t="s">
        <v>757</v>
      </c>
      <c r="D32" s="73" t="s">
        <v>760</v>
      </c>
      <c r="E32" s="123" t="s">
        <v>778</v>
      </c>
      <c r="F32" s="124" t="s">
        <v>154</v>
      </c>
      <c r="G32" s="113">
        <f>'Бюджетная роспись'!J98/1000</f>
        <v>0</v>
      </c>
      <c r="H32" s="113">
        <f>'Бюджетная роспись'!O98/1000</f>
        <v>0</v>
      </c>
      <c r="I32" s="113">
        <f>'Бюджетная роспись'!P98/1000</f>
        <v>0</v>
      </c>
      <c r="J32" s="104">
        <f t="shared" si="1"/>
        <v>0</v>
      </c>
    </row>
    <row r="33" spans="1:10" x14ac:dyDescent="0.25">
      <c r="A33" s="84" t="s">
        <v>383</v>
      </c>
      <c r="B33" s="107" t="s">
        <v>32</v>
      </c>
      <c r="C33" s="107" t="s">
        <v>757</v>
      </c>
      <c r="D33" s="107" t="s">
        <v>26</v>
      </c>
      <c r="E33" s="108" t="s">
        <v>774</v>
      </c>
      <c r="F33" s="107"/>
      <c r="G33" s="109">
        <f>G34</f>
        <v>1</v>
      </c>
      <c r="H33" s="109">
        <f t="shared" ref="H33:I37" si="10">H34</f>
        <v>0</v>
      </c>
      <c r="I33" s="109">
        <f t="shared" si="10"/>
        <v>0</v>
      </c>
      <c r="J33" s="104">
        <f t="shared" si="1"/>
        <v>1</v>
      </c>
    </row>
    <row r="34" spans="1:10" ht="51" outlineLevel="1" x14ac:dyDescent="0.25">
      <c r="A34" s="110" t="s">
        <v>456</v>
      </c>
      <c r="B34" s="111" t="s">
        <v>32</v>
      </c>
      <c r="C34" s="111" t="s">
        <v>757</v>
      </c>
      <c r="D34" s="111" t="s">
        <v>26</v>
      </c>
      <c r="E34" s="112" t="s">
        <v>605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4">
        <f t="shared" si="1"/>
        <v>1</v>
      </c>
    </row>
    <row r="35" spans="1:10" outlineLevel="1" x14ac:dyDescent="0.25">
      <c r="A35" s="114" t="s">
        <v>375</v>
      </c>
      <c r="B35" s="115" t="s">
        <v>32</v>
      </c>
      <c r="C35" s="115" t="s">
        <v>757</v>
      </c>
      <c r="D35" s="115" t="s">
        <v>26</v>
      </c>
      <c r="E35" s="116" t="s">
        <v>771</v>
      </c>
      <c r="F35" s="115"/>
      <c r="G35" s="113">
        <f>G36</f>
        <v>1</v>
      </c>
      <c r="H35" s="113">
        <f t="shared" si="10"/>
        <v>0</v>
      </c>
      <c r="I35" s="113">
        <f t="shared" si="10"/>
        <v>0</v>
      </c>
      <c r="J35" s="104">
        <f t="shared" si="1"/>
        <v>1</v>
      </c>
    </row>
    <row r="36" spans="1:10" ht="25.5" outlineLevel="1" x14ac:dyDescent="0.25">
      <c r="A36" s="117" t="s">
        <v>384</v>
      </c>
      <c r="B36" s="118" t="s">
        <v>32</v>
      </c>
      <c r="C36" s="118" t="s">
        <v>757</v>
      </c>
      <c r="D36" s="118" t="s">
        <v>26</v>
      </c>
      <c r="E36" s="119" t="s">
        <v>609</v>
      </c>
      <c r="F36" s="118"/>
      <c r="G36" s="113">
        <f>G37</f>
        <v>1</v>
      </c>
      <c r="H36" s="113">
        <f t="shared" si="10"/>
        <v>0</v>
      </c>
      <c r="I36" s="113">
        <f t="shared" si="10"/>
        <v>0</v>
      </c>
      <c r="J36" s="104">
        <f t="shared" si="1"/>
        <v>1</v>
      </c>
    </row>
    <row r="37" spans="1:10" ht="25.5" outlineLevel="1" x14ac:dyDescent="0.25">
      <c r="A37" s="86" t="s">
        <v>457</v>
      </c>
      <c r="B37" s="120" t="s">
        <v>32</v>
      </c>
      <c r="C37" s="120" t="s">
        <v>757</v>
      </c>
      <c r="D37" s="120" t="s">
        <v>26</v>
      </c>
      <c r="E37" s="122" t="s">
        <v>779</v>
      </c>
      <c r="F37" s="120"/>
      <c r="G37" s="113">
        <f>G38</f>
        <v>1</v>
      </c>
      <c r="H37" s="113">
        <f t="shared" si="10"/>
        <v>0</v>
      </c>
      <c r="I37" s="113">
        <f t="shared" si="10"/>
        <v>0</v>
      </c>
      <c r="J37" s="104">
        <f t="shared" si="1"/>
        <v>1</v>
      </c>
    </row>
    <row r="38" spans="1:10" outlineLevel="1" x14ac:dyDescent="0.25">
      <c r="A38" s="72" t="s">
        <v>381</v>
      </c>
      <c r="B38" s="73" t="s">
        <v>32</v>
      </c>
      <c r="C38" s="73" t="s">
        <v>757</v>
      </c>
      <c r="D38" s="73" t="s">
        <v>26</v>
      </c>
      <c r="E38" s="121" t="s">
        <v>779</v>
      </c>
      <c r="F38" s="73" t="s">
        <v>159</v>
      </c>
      <c r="G38" s="113">
        <f>'Бюджетная роспись'!J105/1000</f>
        <v>1</v>
      </c>
      <c r="H38" s="113">
        <f>'Бюджетная роспись'!O105/1000</f>
        <v>0</v>
      </c>
      <c r="I38" s="113">
        <f>'Бюджетная роспись'!P105/1000</f>
        <v>0</v>
      </c>
      <c r="J38" s="104">
        <f t="shared" si="1"/>
        <v>1</v>
      </c>
    </row>
    <row r="39" spans="1:10" x14ac:dyDescent="0.25">
      <c r="A39" s="84" t="s">
        <v>385</v>
      </c>
      <c r="B39" s="107" t="s">
        <v>32</v>
      </c>
      <c r="C39" s="107" t="s">
        <v>757</v>
      </c>
      <c r="D39" s="107" t="s">
        <v>28</v>
      </c>
      <c r="E39" s="108" t="s">
        <v>774</v>
      </c>
      <c r="F39" s="107"/>
      <c r="G39" s="109">
        <f>G40</f>
        <v>886.5</v>
      </c>
      <c r="H39" s="109">
        <f t="shared" ref="H39:I41" si="11">H40</f>
        <v>0</v>
      </c>
      <c r="I39" s="109">
        <f t="shared" si="11"/>
        <v>0</v>
      </c>
      <c r="J39" s="104">
        <f t="shared" si="1"/>
        <v>886.5</v>
      </c>
    </row>
    <row r="40" spans="1:10" ht="51" outlineLevel="1" x14ac:dyDescent="0.25">
      <c r="A40" s="110" t="s">
        <v>456</v>
      </c>
      <c r="B40" s="111" t="s">
        <v>32</v>
      </c>
      <c r="C40" s="111" t="s">
        <v>757</v>
      </c>
      <c r="D40" s="111" t="s">
        <v>28</v>
      </c>
      <c r="E40" s="112" t="s">
        <v>605</v>
      </c>
      <c r="F40" s="111"/>
      <c r="G40" s="113">
        <f>G41</f>
        <v>886.5</v>
      </c>
      <c r="H40" s="113">
        <f t="shared" si="11"/>
        <v>0</v>
      </c>
      <c r="I40" s="113">
        <f t="shared" si="11"/>
        <v>0</v>
      </c>
      <c r="J40" s="104">
        <f t="shared" si="1"/>
        <v>886.5</v>
      </c>
    </row>
    <row r="41" spans="1:10" outlineLevel="1" x14ac:dyDescent="0.25">
      <c r="A41" s="114" t="s">
        <v>375</v>
      </c>
      <c r="B41" s="115" t="s">
        <v>32</v>
      </c>
      <c r="C41" s="115" t="s">
        <v>757</v>
      </c>
      <c r="D41" s="115" t="s">
        <v>28</v>
      </c>
      <c r="E41" s="116" t="s">
        <v>771</v>
      </c>
      <c r="F41" s="115"/>
      <c r="G41" s="113">
        <f>G42</f>
        <v>886.5</v>
      </c>
      <c r="H41" s="113">
        <f t="shared" si="11"/>
        <v>0</v>
      </c>
      <c r="I41" s="113">
        <f t="shared" si="11"/>
        <v>0</v>
      </c>
      <c r="J41" s="104">
        <f t="shared" si="1"/>
        <v>886.5</v>
      </c>
    </row>
    <row r="42" spans="1:10" ht="63.75" outlineLevel="1" x14ac:dyDescent="0.25">
      <c r="A42" s="117" t="s">
        <v>386</v>
      </c>
      <c r="B42" s="118" t="s">
        <v>32</v>
      </c>
      <c r="C42" s="118" t="s">
        <v>757</v>
      </c>
      <c r="D42" s="118" t="s">
        <v>28</v>
      </c>
      <c r="E42" s="119" t="s">
        <v>777</v>
      </c>
      <c r="F42" s="118"/>
      <c r="G42" s="113">
        <f>G43+G45+G47+G49+G51</f>
        <v>886.5</v>
      </c>
      <c r="H42" s="113">
        <f t="shared" ref="H42:I42" si="12">H43+H45+H47+H49+H51</f>
        <v>0</v>
      </c>
      <c r="I42" s="113">
        <f t="shared" si="12"/>
        <v>0</v>
      </c>
      <c r="J42" s="104">
        <f t="shared" si="1"/>
        <v>886.5</v>
      </c>
    </row>
    <row r="43" spans="1:10" ht="89.25" outlineLevel="1" x14ac:dyDescent="0.25">
      <c r="A43" s="86" t="s">
        <v>387</v>
      </c>
      <c r="B43" s="120" t="s">
        <v>32</v>
      </c>
      <c r="C43" s="120" t="s">
        <v>757</v>
      </c>
      <c r="D43" s="120" t="s">
        <v>28</v>
      </c>
      <c r="E43" s="122" t="s">
        <v>780</v>
      </c>
      <c r="F43" s="120"/>
      <c r="G43" s="113">
        <f>G44</f>
        <v>23.6</v>
      </c>
      <c r="H43" s="113">
        <f t="shared" ref="H43:I43" si="13">H44</f>
        <v>0</v>
      </c>
      <c r="I43" s="113">
        <f t="shared" si="13"/>
        <v>0</v>
      </c>
      <c r="J43" s="104">
        <f t="shared" si="1"/>
        <v>23.6</v>
      </c>
    </row>
    <row r="44" spans="1:10" outlineLevel="1" x14ac:dyDescent="0.25">
      <c r="A44" s="72" t="s">
        <v>388</v>
      </c>
      <c r="B44" s="73" t="s">
        <v>32</v>
      </c>
      <c r="C44" s="73" t="s">
        <v>757</v>
      </c>
      <c r="D44" s="73" t="s">
        <v>28</v>
      </c>
      <c r="E44" s="121" t="s">
        <v>780</v>
      </c>
      <c r="F44" s="73" t="s">
        <v>154</v>
      </c>
      <c r="G44" s="113">
        <f>'Бюджетная роспись'!J108/1000</f>
        <v>23.6</v>
      </c>
      <c r="H44" s="113">
        <f>'Бюджетная роспись'!O108/1000</f>
        <v>0</v>
      </c>
      <c r="I44" s="113">
        <f>'Бюджетная роспись'!P108/1000</f>
        <v>0</v>
      </c>
      <c r="J44" s="104">
        <f t="shared" si="1"/>
        <v>23.6</v>
      </c>
    </row>
    <row r="45" spans="1:10" ht="76.5" outlineLevel="1" x14ac:dyDescent="0.25">
      <c r="A45" s="86" t="s">
        <v>389</v>
      </c>
      <c r="B45" s="120" t="s">
        <v>32</v>
      </c>
      <c r="C45" s="120" t="s">
        <v>757</v>
      </c>
      <c r="D45" s="120" t="s">
        <v>28</v>
      </c>
      <c r="E45" s="122" t="s">
        <v>781</v>
      </c>
      <c r="F45" s="120"/>
      <c r="G45" s="113">
        <f>G46</f>
        <v>5.6</v>
      </c>
      <c r="H45" s="113">
        <f t="shared" ref="H45:I45" si="14">H46</f>
        <v>0</v>
      </c>
      <c r="I45" s="113">
        <f t="shared" si="14"/>
        <v>0</v>
      </c>
      <c r="J45" s="104">
        <f t="shared" si="1"/>
        <v>5.6</v>
      </c>
    </row>
    <row r="46" spans="1:10" outlineLevel="1" x14ac:dyDescent="0.25">
      <c r="A46" s="72" t="s">
        <v>388</v>
      </c>
      <c r="B46" s="73" t="s">
        <v>32</v>
      </c>
      <c r="C46" s="73" t="s">
        <v>757</v>
      </c>
      <c r="D46" s="73" t="s">
        <v>28</v>
      </c>
      <c r="E46" s="121" t="s">
        <v>781</v>
      </c>
      <c r="F46" s="73" t="s">
        <v>154</v>
      </c>
      <c r="G46" s="113">
        <f>'Бюджетная роспись'!J112/1000</f>
        <v>5.6</v>
      </c>
      <c r="H46" s="113">
        <f>'Бюджетная роспись'!O112/1000</f>
        <v>0</v>
      </c>
      <c r="I46" s="113">
        <f>'Бюджетная роспись'!P112/1000</f>
        <v>0</v>
      </c>
      <c r="J46" s="104">
        <f t="shared" si="1"/>
        <v>5.6</v>
      </c>
    </row>
    <row r="47" spans="1:10" ht="76.5" outlineLevel="1" x14ac:dyDescent="0.25">
      <c r="A47" s="86" t="s">
        <v>390</v>
      </c>
      <c r="B47" s="120" t="s">
        <v>32</v>
      </c>
      <c r="C47" s="120" t="s">
        <v>757</v>
      </c>
      <c r="D47" s="120" t="s">
        <v>28</v>
      </c>
      <c r="E47" s="122" t="s">
        <v>782</v>
      </c>
      <c r="F47" s="120"/>
      <c r="G47" s="113">
        <f>G48</f>
        <v>2</v>
      </c>
      <c r="H47" s="113">
        <f t="shared" ref="H47:I47" si="15">H48</f>
        <v>0</v>
      </c>
      <c r="I47" s="113">
        <f t="shared" si="15"/>
        <v>0</v>
      </c>
      <c r="J47" s="104">
        <f t="shared" si="1"/>
        <v>2</v>
      </c>
    </row>
    <row r="48" spans="1:10" outlineLevel="1" x14ac:dyDescent="0.25">
      <c r="A48" s="72" t="s">
        <v>388</v>
      </c>
      <c r="B48" s="73" t="s">
        <v>32</v>
      </c>
      <c r="C48" s="73" t="s">
        <v>757</v>
      </c>
      <c r="D48" s="73" t="s">
        <v>28</v>
      </c>
      <c r="E48" s="121" t="s">
        <v>782</v>
      </c>
      <c r="F48" s="73" t="s">
        <v>154</v>
      </c>
      <c r="G48" s="113">
        <f>'Бюджетная роспись'!J116/1000</f>
        <v>2</v>
      </c>
      <c r="H48" s="113">
        <f>'Бюджетная роспись'!O116/1000</f>
        <v>0</v>
      </c>
      <c r="I48" s="113">
        <f>'Бюджетная роспись'!P116/1000</f>
        <v>0</v>
      </c>
      <c r="J48" s="104">
        <f t="shared" si="1"/>
        <v>2</v>
      </c>
    </row>
    <row r="49" spans="1:10" ht="76.5" outlineLevel="1" x14ac:dyDescent="0.25">
      <c r="A49" s="86" t="s">
        <v>391</v>
      </c>
      <c r="B49" s="120" t="s">
        <v>32</v>
      </c>
      <c r="C49" s="120" t="s">
        <v>757</v>
      </c>
      <c r="D49" s="120" t="s">
        <v>28</v>
      </c>
      <c r="E49" s="122" t="s">
        <v>783</v>
      </c>
      <c r="F49" s="120"/>
      <c r="G49" s="113">
        <f>G50</f>
        <v>40.200000000000003</v>
      </c>
      <c r="H49" s="113">
        <f t="shared" ref="H49:I49" si="16">H50</f>
        <v>0</v>
      </c>
      <c r="I49" s="113">
        <f t="shared" si="16"/>
        <v>0</v>
      </c>
      <c r="J49" s="104">
        <f t="shared" si="1"/>
        <v>40.200000000000003</v>
      </c>
    </row>
    <row r="50" spans="1:10" outlineLevel="1" x14ac:dyDescent="0.25">
      <c r="A50" s="72" t="s">
        <v>388</v>
      </c>
      <c r="B50" s="73" t="s">
        <v>32</v>
      </c>
      <c r="C50" s="73" t="s">
        <v>757</v>
      </c>
      <c r="D50" s="73" t="s">
        <v>28</v>
      </c>
      <c r="E50" s="121" t="s">
        <v>783</v>
      </c>
      <c r="F50" s="73" t="s">
        <v>154</v>
      </c>
      <c r="G50" s="113">
        <f>'Бюджетная роспись'!J120/1000</f>
        <v>40.200000000000003</v>
      </c>
      <c r="H50" s="113">
        <f>'Бюджетная роспись'!O120/1000</f>
        <v>0</v>
      </c>
      <c r="I50" s="113">
        <f>'Бюджетная роспись'!P120/1000</f>
        <v>0</v>
      </c>
      <c r="J50" s="104">
        <f t="shared" si="1"/>
        <v>40.200000000000003</v>
      </c>
    </row>
    <row r="51" spans="1:10" ht="76.5" outlineLevel="1" x14ac:dyDescent="0.25">
      <c r="A51" s="86" t="s">
        <v>392</v>
      </c>
      <c r="B51" s="120" t="s">
        <v>32</v>
      </c>
      <c r="C51" s="120" t="s">
        <v>757</v>
      </c>
      <c r="D51" s="120" t="s">
        <v>28</v>
      </c>
      <c r="E51" s="122" t="s">
        <v>784</v>
      </c>
      <c r="F51" s="120"/>
      <c r="G51" s="113">
        <f>G52</f>
        <v>815.1</v>
      </c>
      <c r="H51" s="113">
        <f t="shared" ref="H51:I51" si="17">H52</f>
        <v>0</v>
      </c>
      <c r="I51" s="113">
        <f t="shared" si="17"/>
        <v>0</v>
      </c>
      <c r="J51" s="104">
        <f t="shared" si="1"/>
        <v>815.1</v>
      </c>
    </row>
    <row r="52" spans="1:10" outlineLevel="1" x14ac:dyDescent="0.25">
      <c r="A52" s="72" t="s">
        <v>388</v>
      </c>
      <c r="B52" s="73" t="s">
        <v>32</v>
      </c>
      <c r="C52" s="73" t="s">
        <v>757</v>
      </c>
      <c r="D52" s="73" t="s">
        <v>28</v>
      </c>
      <c r="E52" s="121" t="s">
        <v>784</v>
      </c>
      <c r="F52" s="73" t="s">
        <v>154</v>
      </c>
      <c r="G52" s="113">
        <f>'Бюджетная роспись'!J124/1000</f>
        <v>815.1</v>
      </c>
      <c r="H52" s="113">
        <f>'Бюджетная роспись'!O124/1000</f>
        <v>0</v>
      </c>
      <c r="I52" s="113">
        <f>'Бюджетная роспись'!P124/1000</f>
        <v>0</v>
      </c>
      <c r="J52" s="104">
        <f t="shared" si="1"/>
        <v>815.1</v>
      </c>
    </row>
    <row r="53" spans="1:10" x14ac:dyDescent="0.25">
      <c r="A53" s="69" t="s">
        <v>486</v>
      </c>
      <c r="B53" s="70" t="s">
        <v>32</v>
      </c>
      <c r="C53" s="70" t="s">
        <v>758</v>
      </c>
      <c r="D53" s="70" t="s">
        <v>764</v>
      </c>
      <c r="E53" s="105" t="s">
        <v>774</v>
      </c>
      <c r="F53" s="70"/>
      <c r="G53" s="106">
        <f>G54</f>
        <v>118.4</v>
      </c>
      <c r="H53" s="106">
        <f t="shared" ref="H53:I57" si="18">H54</f>
        <v>122.7</v>
      </c>
      <c r="I53" s="106">
        <f t="shared" si="18"/>
        <v>122.7</v>
      </c>
      <c r="J53" s="104">
        <f t="shared" si="1"/>
        <v>363.8</v>
      </c>
    </row>
    <row r="54" spans="1:10" x14ac:dyDescent="0.25">
      <c r="A54" s="84" t="s">
        <v>485</v>
      </c>
      <c r="B54" s="107" t="s">
        <v>32</v>
      </c>
      <c r="C54" s="107" t="s">
        <v>758</v>
      </c>
      <c r="D54" s="107" t="s">
        <v>759</v>
      </c>
      <c r="E54" s="108" t="s">
        <v>774</v>
      </c>
      <c r="F54" s="107"/>
      <c r="G54" s="109">
        <f>G55</f>
        <v>118.4</v>
      </c>
      <c r="H54" s="109">
        <f t="shared" si="18"/>
        <v>122.7</v>
      </c>
      <c r="I54" s="109">
        <f t="shared" si="18"/>
        <v>122.7</v>
      </c>
      <c r="J54" s="104">
        <f t="shared" si="1"/>
        <v>363.8</v>
      </c>
    </row>
    <row r="55" spans="1:10" ht="51" outlineLevel="1" x14ac:dyDescent="0.25">
      <c r="A55" s="110" t="s">
        <v>456</v>
      </c>
      <c r="B55" s="111" t="s">
        <v>32</v>
      </c>
      <c r="C55" s="111" t="s">
        <v>758</v>
      </c>
      <c r="D55" s="111" t="s">
        <v>759</v>
      </c>
      <c r="E55" s="112" t="s">
        <v>605</v>
      </c>
      <c r="F55" s="111"/>
      <c r="G55" s="113">
        <f>G56</f>
        <v>118.4</v>
      </c>
      <c r="H55" s="113">
        <f t="shared" si="18"/>
        <v>122.7</v>
      </c>
      <c r="I55" s="113">
        <f t="shared" si="18"/>
        <v>122.7</v>
      </c>
      <c r="J55" s="104">
        <f t="shared" si="1"/>
        <v>363.8</v>
      </c>
    </row>
    <row r="56" spans="1:10" outlineLevel="1" x14ac:dyDescent="0.25">
      <c r="A56" s="114" t="s">
        <v>375</v>
      </c>
      <c r="B56" s="115" t="s">
        <v>32</v>
      </c>
      <c r="C56" s="115" t="s">
        <v>758</v>
      </c>
      <c r="D56" s="115" t="s">
        <v>759</v>
      </c>
      <c r="E56" s="116" t="s">
        <v>771</v>
      </c>
      <c r="F56" s="115"/>
      <c r="G56" s="113">
        <f>G57</f>
        <v>118.4</v>
      </c>
      <c r="H56" s="113">
        <f t="shared" si="18"/>
        <v>122.7</v>
      </c>
      <c r="I56" s="113">
        <f t="shared" si="18"/>
        <v>122.7</v>
      </c>
      <c r="J56" s="104">
        <f t="shared" si="1"/>
        <v>363.8</v>
      </c>
    </row>
    <row r="57" spans="1:10" ht="63.75" outlineLevel="1" x14ac:dyDescent="0.25">
      <c r="A57" s="117" t="s">
        <v>386</v>
      </c>
      <c r="B57" s="118" t="s">
        <v>32</v>
      </c>
      <c r="C57" s="118" t="s">
        <v>758</v>
      </c>
      <c r="D57" s="118" t="s">
        <v>759</v>
      </c>
      <c r="E57" s="119" t="s">
        <v>777</v>
      </c>
      <c r="F57" s="118"/>
      <c r="G57" s="113">
        <f>G58</f>
        <v>118.4</v>
      </c>
      <c r="H57" s="113">
        <f t="shared" si="18"/>
        <v>122.7</v>
      </c>
      <c r="I57" s="113">
        <f t="shared" si="18"/>
        <v>122.7</v>
      </c>
      <c r="J57" s="104">
        <f t="shared" si="1"/>
        <v>363.8</v>
      </c>
    </row>
    <row r="58" spans="1:10" ht="89.25" outlineLevel="1" x14ac:dyDescent="0.25">
      <c r="A58" s="117" t="s">
        <v>484</v>
      </c>
      <c r="B58" s="120" t="s">
        <v>32</v>
      </c>
      <c r="C58" s="120" t="s">
        <v>758</v>
      </c>
      <c r="D58" s="120" t="s">
        <v>759</v>
      </c>
      <c r="E58" s="122" t="s">
        <v>785</v>
      </c>
      <c r="F58" s="120"/>
      <c r="G58" s="113">
        <f>G59+G60</f>
        <v>118.4</v>
      </c>
      <c r="H58" s="113">
        <f t="shared" ref="H58:I58" si="19">H59+H60</f>
        <v>122.7</v>
      </c>
      <c r="I58" s="113">
        <f t="shared" si="19"/>
        <v>122.7</v>
      </c>
      <c r="J58" s="104">
        <f t="shared" si="1"/>
        <v>363.8</v>
      </c>
    </row>
    <row r="59" spans="1:10" ht="76.5" outlineLevel="1" x14ac:dyDescent="0.25">
      <c r="A59" s="72" t="s">
        <v>378</v>
      </c>
      <c r="B59" s="73" t="s">
        <v>32</v>
      </c>
      <c r="C59" s="73" t="s">
        <v>758</v>
      </c>
      <c r="D59" s="73" t="s">
        <v>759</v>
      </c>
      <c r="E59" s="121" t="s">
        <v>785</v>
      </c>
      <c r="F59" s="73" t="s">
        <v>36</v>
      </c>
      <c r="G59" s="113">
        <f>'Бюджетная роспись'!J130/1000</f>
        <v>104.4</v>
      </c>
      <c r="H59" s="113">
        <f>'Бюджетная роспись'!O130/1000</f>
        <v>109.7</v>
      </c>
      <c r="I59" s="113">
        <f>'Бюджетная роспись'!P130/1000</f>
        <v>109.7</v>
      </c>
      <c r="J59" s="104">
        <f t="shared" si="1"/>
        <v>323.8</v>
      </c>
    </row>
    <row r="60" spans="1:10" ht="38.25" outlineLevel="1" x14ac:dyDescent="0.25">
      <c r="A60" s="72" t="s">
        <v>379</v>
      </c>
      <c r="B60" s="73" t="s">
        <v>32</v>
      </c>
      <c r="C60" s="73" t="s">
        <v>758</v>
      </c>
      <c r="D60" s="73" t="s">
        <v>759</v>
      </c>
      <c r="E60" s="121" t="s">
        <v>785</v>
      </c>
      <c r="F60" s="73" t="s">
        <v>61</v>
      </c>
      <c r="G60" s="113">
        <f>'Бюджетная роспись'!J135/1000</f>
        <v>14</v>
      </c>
      <c r="H60" s="113">
        <f>'Бюджетная роспись'!O135/1000</f>
        <v>13</v>
      </c>
      <c r="I60" s="113">
        <f>'Бюджетная роспись'!P135/1000</f>
        <v>13</v>
      </c>
      <c r="J60" s="104">
        <f t="shared" si="1"/>
        <v>40</v>
      </c>
    </row>
    <row r="61" spans="1:10" ht="25.5" x14ac:dyDescent="0.25">
      <c r="A61" s="69" t="s">
        <v>393</v>
      </c>
      <c r="B61" s="70" t="s">
        <v>32</v>
      </c>
      <c r="C61" s="70" t="s">
        <v>759</v>
      </c>
      <c r="D61" s="70" t="s">
        <v>764</v>
      </c>
      <c r="E61" s="105" t="s">
        <v>774</v>
      </c>
      <c r="F61" s="70"/>
      <c r="G61" s="106">
        <f>G62+G71</f>
        <v>420</v>
      </c>
      <c r="H61" s="106">
        <f t="shared" ref="H61:I61" si="20">H62+H71</f>
        <v>350</v>
      </c>
      <c r="I61" s="106">
        <f t="shared" si="20"/>
        <v>255.91051999999999</v>
      </c>
      <c r="J61" s="104">
        <f t="shared" si="1"/>
        <v>1025.9105199999999</v>
      </c>
    </row>
    <row r="62" spans="1:10" ht="51" x14ac:dyDescent="0.25">
      <c r="A62" s="84" t="s">
        <v>396</v>
      </c>
      <c r="B62" s="107" t="s">
        <v>32</v>
      </c>
      <c r="C62" s="107" t="s">
        <v>759</v>
      </c>
      <c r="D62" s="107" t="s">
        <v>25</v>
      </c>
      <c r="E62" s="108" t="s">
        <v>774</v>
      </c>
      <c r="F62" s="107"/>
      <c r="G62" s="109">
        <f>G63</f>
        <v>420</v>
      </c>
      <c r="H62" s="109">
        <f t="shared" ref="H62:I64" si="21">H63</f>
        <v>350</v>
      </c>
      <c r="I62" s="109">
        <f t="shared" si="21"/>
        <v>255.91051999999999</v>
      </c>
      <c r="J62" s="104">
        <f t="shared" si="1"/>
        <v>1025.9105199999999</v>
      </c>
    </row>
    <row r="63" spans="1:10" ht="51" outlineLevel="1" x14ac:dyDescent="0.25">
      <c r="A63" s="110" t="s">
        <v>456</v>
      </c>
      <c r="B63" s="111" t="s">
        <v>32</v>
      </c>
      <c r="C63" s="111" t="s">
        <v>759</v>
      </c>
      <c r="D63" s="111" t="s">
        <v>25</v>
      </c>
      <c r="E63" s="112" t="s">
        <v>605</v>
      </c>
      <c r="F63" s="111"/>
      <c r="G63" s="113">
        <f>G64</f>
        <v>420</v>
      </c>
      <c r="H63" s="113">
        <f t="shared" si="21"/>
        <v>350</v>
      </c>
      <c r="I63" s="113">
        <f t="shared" si="21"/>
        <v>255.91051999999999</v>
      </c>
      <c r="J63" s="104">
        <f t="shared" si="1"/>
        <v>1025.9105199999999</v>
      </c>
    </row>
    <row r="64" spans="1:10" outlineLevel="1" x14ac:dyDescent="0.25">
      <c r="A64" s="114" t="s">
        <v>375</v>
      </c>
      <c r="B64" s="115" t="s">
        <v>32</v>
      </c>
      <c r="C64" s="115" t="s">
        <v>759</v>
      </c>
      <c r="D64" s="115" t="s">
        <v>25</v>
      </c>
      <c r="E64" s="116" t="s">
        <v>771</v>
      </c>
      <c r="F64" s="115"/>
      <c r="G64" s="113">
        <f>G65</f>
        <v>420</v>
      </c>
      <c r="H64" s="113">
        <f t="shared" si="21"/>
        <v>350</v>
      </c>
      <c r="I64" s="113">
        <f t="shared" si="21"/>
        <v>255.91051999999999</v>
      </c>
      <c r="J64" s="104">
        <f t="shared" si="1"/>
        <v>1025.9105199999999</v>
      </c>
    </row>
    <row r="65" spans="1:10" ht="38.25" outlineLevel="1" x14ac:dyDescent="0.25">
      <c r="A65" s="117" t="s">
        <v>394</v>
      </c>
      <c r="B65" s="118" t="s">
        <v>32</v>
      </c>
      <c r="C65" s="118" t="s">
        <v>759</v>
      </c>
      <c r="D65" s="118" t="s">
        <v>25</v>
      </c>
      <c r="E65" s="119" t="s">
        <v>786</v>
      </c>
      <c r="F65" s="118"/>
      <c r="G65" s="113">
        <f>G66+G69</f>
        <v>420</v>
      </c>
      <c r="H65" s="113">
        <f t="shared" ref="H65:I65" si="22">H66+H69</f>
        <v>350</v>
      </c>
      <c r="I65" s="113">
        <f t="shared" si="22"/>
        <v>255.91051999999999</v>
      </c>
      <c r="J65" s="104">
        <f t="shared" si="1"/>
        <v>1025.9105199999999</v>
      </c>
    </row>
    <row r="66" spans="1:10" ht="25.5" outlineLevel="1" x14ac:dyDescent="0.25">
      <c r="A66" s="117" t="s">
        <v>482</v>
      </c>
      <c r="B66" s="120" t="s">
        <v>32</v>
      </c>
      <c r="C66" s="120" t="s">
        <v>759</v>
      </c>
      <c r="D66" s="120" t="s">
        <v>25</v>
      </c>
      <c r="E66" s="122" t="s">
        <v>787</v>
      </c>
      <c r="F66" s="120"/>
      <c r="G66" s="113">
        <f>G67+G68</f>
        <v>0</v>
      </c>
      <c r="H66" s="113">
        <f t="shared" ref="H66:I66" si="23">H67+H68</f>
        <v>0</v>
      </c>
      <c r="I66" s="113">
        <f t="shared" si="23"/>
        <v>0</v>
      </c>
      <c r="J66" s="104">
        <f t="shared" si="1"/>
        <v>0</v>
      </c>
    </row>
    <row r="67" spans="1:10" ht="38.25" outlineLevel="1" x14ac:dyDescent="0.25">
      <c r="A67" s="72" t="s">
        <v>379</v>
      </c>
      <c r="B67" s="73" t="s">
        <v>32</v>
      </c>
      <c r="C67" s="73" t="s">
        <v>759</v>
      </c>
      <c r="D67" s="73" t="s">
        <v>25</v>
      </c>
      <c r="E67" s="121" t="s">
        <v>787</v>
      </c>
      <c r="F67" s="73" t="s">
        <v>61</v>
      </c>
      <c r="G67" s="113">
        <f>'Бюджетная роспись'!J143/1000</f>
        <v>0</v>
      </c>
      <c r="H67" s="113">
        <f>'Бюджетная роспись'!O143/1000</f>
        <v>0</v>
      </c>
      <c r="I67" s="113">
        <f>'Бюджетная роспись'!P143/1000</f>
        <v>0</v>
      </c>
      <c r="J67" s="104">
        <f t="shared" si="1"/>
        <v>0</v>
      </c>
    </row>
    <row r="68" spans="1:10" ht="38.25" outlineLevel="1" x14ac:dyDescent="0.25">
      <c r="A68" s="117" t="s">
        <v>483</v>
      </c>
      <c r="B68" s="73" t="s">
        <v>32</v>
      </c>
      <c r="C68" s="73" t="s">
        <v>759</v>
      </c>
      <c r="D68" s="73" t="s">
        <v>25</v>
      </c>
      <c r="E68" s="121" t="s">
        <v>787</v>
      </c>
      <c r="F68" s="73" t="s">
        <v>224</v>
      </c>
      <c r="G68" s="113">
        <f>'Бюджетная роспись'!J157/1000</f>
        <v>0</v>
      </c>
      <c r="H68" s="113">
        <f>'Бюджетная роспись'!O157/1000</f>
        <v>0</v>
      </c>
      <c r="I68" s="113">
        <f>'Бюджетная роспись'!P157/1000</f>
        <v>0</v>
      </c>
      <c r="J68" s="104">
        <f t="shared" si="1"/>
        <v>0</v>
      </c>
    </row>
    <row r="69" spans="1:10" ht="51" outlineLevel="1" x14ac:dyDescent="0.25">
      <c r="A69" s="86" t="s">
        <v>395</v>
      </c>
      <c r="B69" s="120" t="s">
        <v>32</v>
      </c>
      <c r="C69" s="120" t="s">
        <v>759</v>
      </c>
      <c r="D69" s="120" t="s">
        <v>25</v>
      </c>
      <c r="E69" s="122" t="s">
        <v>788</v>
      </c>
      <c r="F69" s="120"/>
      <c r="G69" s="113">
        <f>G70</f>
        <v>420</v>
      </c>
      <c r="H69" s="113">
        <f t="shared" ref="H69:I69" si="24">H70</f>
        <v>350</v>
      </c>
      <c r="I69" s="113">
        <f t="shared" si="24"/>
        <v>255.91051999999999</v>
      </c>
      <c r="J69" s="104">
        <f t="shared" si="1"/>
        <v>1025.9105199999999</v>
      </c>
    </row>
    <row r="70" spans="1:10" ht="38.25" outlineLevel="1" x14ac:dyDescent="0.25">
      <c r="A70" s="72" t="s">
        <v>379</v>
      </c>
      <c r="B70" s="73" t="s">
        <v>32</v>
      </c>
      <c r="C70" s="73" t="s">
        <v>759</v>
      </c>
      <c r="D70" s="73" t="s">
        <v>25</v>
      </c>
      <c r="E70" s="121" t="s">
        <v>788</v>
      </c>
      <c r="F70" s="73" t="s">
        <v>61</v>
      </c>
      <c r="G70" s="113">
        <f>'Бюджетная роспись'!J161/1000</f>
        <v>420</v>
      </c>
      <c r="H70" s="113">
        <f>'Бюджетная роспись'!O161/1000</f>
        <v>350</v>
      </c>
      <c r="I70" s="113">
        <f>'Бюджетная роспись'!P161/1000</f>
        <v>255.91051999999999</v>
      </c>
      <c r="J70" s="104">
        <f t="shared" si="1"/>
        <v>1025.9105199999999</v>
      </c>
    </row>
    <row r="71" spans="1:10" ht="38.25" x14ac:dyDescent="0.25">
      <c r="A71" s="84" t="s">
        <v>397</v>
      </c>
      <c r="B71" s="107" t="s">
        <v>32</v>
      </c>
      <c r="C71" s="107" t="s">
        <v>759</v>
      </c>
      <c r="D71" s="107" t="s">
        <v>29</v>
      </c>
      <c r="E71" s="108" t="s">
        <v>774</v>
      </c>
      <c r="F71" s="107"/>
      <c r="G71" s="109">
        <f>G72</f>
        <v>0</v>
      </c>
      <c r="H71" s="109">
        <f t="shared" ref="H71:I73" si="25">H72</f>
        <v>0</v>
      </c>
      <c r="I71" s="109">
        <f t="shared" si="25"/>
        <v>0</v>
      </c>
      <c r="J71" s="104">
        <f t="shared" si="1"/>
        <v>0</v>
      </c>
    </row>
    <row r="72" spans="1:10" ht="51" outlineLevel="1" x14ac:dyDescent="0.25">
      <c r="A72" s="110" t="s">
        <v>456</v>
      </c>
      <c r="B72" s="111" t="s">
        <v>32</v>
      </c>
      <c r="C72" s="111" t="s">
        <v>759</v>
      </c>
      <c r="D72" s="111" t="s">
        <v>29</v>
      </c>
      <c r="E72" s="112" t="s">
        <v>605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4">
        <f t="shared" si="1"/>
        <v>0</v>
      </c>
    </row>
    <row r="73" spans="1:10" outlineLevel="1" x14ac:dyDescent="0.25">
      <c r="A73" s="114" t="s">
        <v>375</v>
      </c>
      <c r="B73" s="115" t="s">
        <v>32</v>
      </c>
      <c r="C73" s="115" t="s">
        <v>759</v>
      </c>
      <c r="D73" s="115" t="s">
        <v>29</v>
      </c>
      <c r="E73" s="116" t="s">
        <v>771</v>
      </c>
      <c r="F73" s="115"/>
      <c r="G73" s="113">
        <f>G74</f>
        <v>0</v>
      </c>
      <c r="H73" s="113">
        <f t="shared" si="25"/>
        <v>0</v>
      </c>
      <c r="I73" s="113">
        <f t="shared" si="25"/>
        <v>0</v>
      </c>
      <c r="J73" s="104">
        <f t="shared" si="1"/>
        <v>0</v>
      </c>
    </row>
    <row r="74" spans="1:10" ht="38.25" outlineLevel="1" x14ac:dyDescent="0.25">
      <c r="A74" s="117" t="s">
        <v>394</v>
      </c>
      <c r="B74" s="118" t="s">
        <v>32</v>
      </c>
      <c r="C74" s="118" t="s">
        <v>759</v>
      </c>
      <c r="D74" s="118" t="s">
        <v>29</v>
      </c>
      <c r="E74" s="119" t="s">
        <v>786</v>
      </c>
      <c r="F74" s="118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4">
        <f t="shared" si="1"/>
        <v>0</v>
      </c>
    </row>
    <row r="75" spans="1:10" ht="25.5" outlineLevel="1" x14ac:dyDescent="0.25">
      <c r="A75" s="117" t="s">
        <v>481</v>
      </c>
      <c r="B75" s="120" t="s">
        <v>32</v>
      </c>
      <c r="C75" s="120" t="s">
        <v>759</v>
      </c>
      <c r="D75" s="120" t="s">
        <v>29</v>
      </c>
      <c r="E75" s="123" t="s">
        <v>789</v>
      </c>
      <c r="F75" s="120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4">
        <f t="shared" ref="J75:J140" si="28">G75+H75+I75</f>
        <v>0</v>
      </c>
    </row>
    <row r="76" spans="1:10" ht="38.25" outlineLevel="1" x14ac:dyDescent="0.25">
      <c r="A76" s="72" t="s">
        <v>379</v>
      </c>
      <c r="B76" s="73" t="s">
        <v>32</v>
      </c>
      <c r="C76" s="73" t="s">
        <v>759</v>
      </c>
      <c r="D76" s="73" t="s">
        <v>29</v>
      </c>
      <c r="E76" s="123" t="s">
        <v>789</v>
      </c>
      <c r="F76" s="73" t="s">
        <v>61</v>
      </c>
      <c r="G76" s="113">
        <f>'Бюджетная роспись'!J176/1000</f>
        <v>0</v>
      </c>
      <c r="H76" s="113">
        <f>'Бюджетная роспись'!O176/1000</f>
        <v>0</v>
      </c>
      <c r="I76" s="113">
        <f>'Бюджетная роспись'!P176/1000</f>
        <v>0</v>
      </c>
      <c r="J76" s="104">
        <f t="shared" si="28"/>
        <v>0</v>
      </c>
    </row>
    <row r="77" spans="1:10" ht="38.25" outlineLevel="1" x14ac:dyDescent="0.25">
      <c r="A77" s="86" t="s">
        <v>398</v>
      </c>
      <c r="B77" s="120" t="s">
        <v>32</v>
      </c>
      <c r="C77" s="120" t="s">
        <v>759</v>
      </c>
      <c r="D77" s="120" t="s">
        <v>29</v>
      </c>
      <c r="E77" s="122" t="s">
        <v>790</v>
      </c>
      <c r="F77" s="120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4">
        <f t="shared" si="28"/>
        <v>0</v>
      </c>
    </row>
    <row r="78" spans="1:10" ht="38.25" outlineLevel="1" x14ac:dyDescent="0.25">
      <c r="A78" s="72" t="s">
        <v>379</v>
      </c>
      <c r="B78" s="73" t="s">
        <v>32</v>
      </c>
      <c r="C78" s="73" t="s">
        <v>759</v>
      </c>
      <c r="D78" s="73" t="s">
        <v>29</v>
      </c>
      <c r="E78" s="121" t="s">
        <v>790</v>
      </c>
      <c r="F78" s="73" t="s">
        <v>61</v>
      </c>
      <c r="G78" s="113">
        <f>'Бюджетная роспись'!J182/1000</f>
        <v>0</v>
      </c>
      <c r="H78" s="113">
        <f>'Бюджетная роспись'!O182/1000</f>
        <v>0</v>
      </c>
      <c r="I78" s="113">
        <f>'Бюджетная роспись'!P182/1000</f>
        <v>0</v>
      </c>
      <c r="J78" s="104">
        <f t="shared" si="28"/>
        <v>0</v>
      </c>
    </row>
    <row r="79" spans="1:10" x14ac:dyDescent="0.25">
      <c r="A79" s="69" t="s">
        <v>399</v>
      </c>
      <c r="B79" s="70" t="s">
        <v>32</v>
      </c>
      <c r="C79" s="70" t="s">
        <v>760</v>
      </c>
      <c r="D79" s="70" t="s">
        <v>764</v>
      </c>
      <c r="E79" s="105" t="s">
        <v>774</v>
      </c>
      <c r="F79" s="70"/>
      <c r="G79" s="106">
        <f>G80+G86+G92+G105</f>
        <v>831</v>
      </c>
      <c r="H79" s="106">
        <f t="shared" ref="H79:I79" si="30">H80+H86+H92+H105</f>
        <v>0</v>
      </c>
      <c r="I79" s="106">
        <f t="shared" si="30"/>
        <v>0</v>
      </c>
      <c r="J79" s="104">
        <f t="shared" si="28"/>
        <v>831</v>
      </c>
    </row>
    <row r="80" spans="1:10" x14ac:dyDescent="0.25">
      <c r="A80" s="84" t="s">
        <v>479</v>
      </c>
      <c r="B80" s="107" t="s">
        <v>32</v>
      </c>
      <c r="C80" s="107" t="s">
        <v>760</v>
      </c>
      <c r="D80" s="107" t="s">
        <v>757</v>
      </c>
      <c r="E80" s="108" t="s">
        <v>774</v>
      </c>
      <c r="F80" s="107"/>
      <c r="G80" s="109">
        <f>G81</f>
        <v>0</v>
      </c>
      <c r="H80" s="109">
        <f t="shared" ref="H80:I84" si="31">H81</f>
        <v>0</v>
      </c>
      <c r="I80" s="109">
        <f t="shared" si="31"/>
        <v>0</v>
      </c>
      <c r="J80" s="104">
        <f t="shared" si="28"/>
        <v>0</v>
      </c>
    </row>
    <row r="81" spans="1:10" ht="51" outlineLevel="1" x14ac:dyDescent="0.25">
      <c r="A81" s="110" t="s">
        <v>456</v>
      </c>
      <c r="B81" s="111" t="s">
        <v>32</v>
      </c>
      <c r="C81" s="111" t="s">
        <v>760</v>
      </c>
      <c r="D81" s="111" t="s">
        <v>757</v>
      </c>
      <c r="E81" s="112" t="s">
        <v>605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4">
        <f t="shared" si="28"/>
        <v>0</v>
      </c>
    </row>
    <row r="82" spans="1:10" outlineLevel="1" x14ac:dyDescent="0.25">
      <c r="A82" s="114" t="s">
        <v>375</v>
      </c>
      <c r="B82" s="115" t="s">
        <v>32</v>
      </c>
      <c r="C82" s="115" t="s">
        <v>760</v>
      </c>
      <c r="D82" s="115" t="s">
        <v>757</v>
      </c>
      <c r="E82" s="116" t="s">
        <v>771</v>
      </c>
      <c r="F82" s="115"/>
      <c r="G82" s="113">
        <f>G83</f>
        <v>0</v>
      </c>
      <c r="H82" s="113">
        <f t="shared" si="31"/>
        <v>0</v>
      </c>
      <c r="I82" s="113">
        <f t="shared" si="31"/>
        <v>0</v>
      </c>
      <c r="J82" s="104">
        <f t="shared" si="28"/>
        <v>0</v>
      </c>
    </row>
    <row r="83" spans="1:10" ht="25.5" outlineLevel="1" x14ac:dyDescent="0.25">
      <c r="A83" s="117" t="s">
        <v>384</v>
      </c>
      <c r="B83" s="118" t="s">
        <v>32</v>
      </c>
      <c r="C83" s="118" t="s">
        <v>760</v>
      </c>
      <c r="D83" s="118" t="s">
        <v>757</v>
      </c>
      <c r="E83" s="119" t="s">
        <v>609</v>
      </c>
      <c r="F83" s="118"/>
      <c r="G83" s="113">
        <f>G84</f>
        <v>0</v>
      </c>
      <c r="H83" s="113">
        <f t="shared" si="31"/>
        <v>0</v>
      </c>
      <c r="I83" s="113">
        <f t="shared" si="31"/>
        <v>0</v>
      </c>
      <c r="J83" s="104">
        <f t="shared" si="28"/>
        <v>0</v>
      </c>
    </row>
    <row r="84" spans="1:10" ht="38.25" outlineLevel="1" x14ac:dyDescent="0.25">
      <c r="A84" s="86" t="s">
        <v>480</v>
      </c>
      <c r="B84" s="120" t="s">
        <v>32</v>
      </c>
      <c r="C84" s="120" t="s">
        <v>760</v>
      </c>
      <c r="D84" s="120" t="s">
        <v>757</v>
      </c>
      <c r="E84" s="121" t="s">
        <v>791</v>
      </c>
      <c r="F84" s="120"/>
      <c r="G84" s="113">
        <f>G85</f>
        <v>0</v>
      </c>
      <c r="H84" s="113">
        <f t="shared" si="31"/>
        <v>0</v>
      </c>
      <c r="I84" s="113">
        <f t="shared" si="31"/>
        <v>0</v>
      </c>
      <c r="J84" s="104">
        <f t="shared" si="28"/>
        <v>0</v>
      </c>
    </row>
    <row r="85" spans="1:10" ht="38.25" outlineLevel="1" x14ac:dyDescent="0.25">
      <c r="A85" s="72" t="s">
        <v>379</v>
      </c>
      <c r="B85" s="73" t="s">
        <v>32</v>
      </c>
      <c r="C85" s="73" t="s">
        <v>760</v>
      </c>
      <c r="D85" s="73" t="s">
        <v>757</v>
      </c>
      <c r="E85" s="121" t="s">
        <v>791</v>
      </c>
      <c r="F85" s="73" t="s">
        <v>61</v>
      </c>
      <c r="G85" s="113">
        <f>'Бюджетная роспись'!J195/1000</f>
        <v>0</v>
      </c>
      <c r="H85" s="113">
        <f>'Бюджетная роспись'!O195/1000</f>
        <v>0</v>
      </c>
      <c r="I85" s="113">
        <f>'Бюджетная роспись'!P195/1000</f>
        <v>0</v>
      </c>
      <c r="J85" s="104">
        <f t="shared" si="28"/>
        <v>0</v>
      </c>
    </row>
    <row r="86" spans="1:10" x14ac:dyDescent="0.25">
      <c r="A86" s="84" t="s">
        <v>400</v>
      </c>
      <c r="B86" s="107" t="s">
        <v>32</v>
      </c>
      <c r="C86" s="107" t="s">
        <v>760</v>
      </c>
      <c r="D86" s="107" t="s">
        <v>762</v>
      </c>
      <c r="E86" s="108" t="s">
        <v>774</v>
      </c>
      <c r="F86" s="107"/>
      <c r="G86" s="109">
        <f>G87</f>
        <v>0</v>
      </c>
      <c r="H86" s="109">
        <f t="shared" ref="H86:I90" si="32">H87</f>
        <v>0</v>
      </c>
      <c r="I86" s="109">
        <f t="shared" si="32"/>
        <v>0</v>
      </c>
      <c r="J86" s="104">
        <f t="shared" si="28"/>
        <v>0</v>
      </c>
    </row>
    <row r="87" spans="1:10" ht="51" outlineLevel="1" x14ac:dyDescent="0.25">
      <c r="A87" s="110" t="s">
        <v>456</v>
      </c>
      <c r="B87" s="111" t="s">
        <v>32</v>
      </c>
      <c r="C87" s="111" t="s">
        <v>760</v>
      </c>
      <c r="D87" s="111" t="s">
        <v>762</v>
      </c>
      <c r="E87" s="112" t="s">
        <v>605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4">
        <f t="shared" si="28"/>
        <v>0</v>
      </c>
    </row>
    <row r="88" spans="1:10" outlineLevel="1" x14ac:dyDescent="0.25">
      <c r="A88" s="114" t="s">
        <v>375</v>
      </c>
      <c r="B88" s="115" t="s">
        <v>32</v>
      </c>
      <c r="C88" s="115" t="s">
        <v>760</v>
      </c>
      <c r="D88" s="115" t="s">
        <v>762</v>
      </c>
      <c r="E88" s="116" t="s">
        <v>771</v>
      </c>
      <c r="F88" s="115"/>
      <c r="G88" s="113">
        <f>G89</f>
        <v>0</v>
      </c>
      <c r="H88" s="113">
        <f t="shared" si="32"/>
        <v>0</v>
      </c>
      <c r="I88" s="113">
        <f t="shared" si="32"/>
        <v>0</v>
      </c>
      <c r="J88" s="104">
        <f t="shared" si="28"/>
        <v>0</v>
      </c>
    </row>
    <row r="89" spans="1:10" ht="25.5" outlineLevel="1" x14ac:dyDescent="0.25">
      <c r="A89" s="117" t="s">
        <v>384</v>
      </c>
      <c r="B89" s="118" t="s">
        <v>32</v>
      </c>
      <c r="C89" s="118" t="s">
        <v>760</v>
      </c>
      <c r="D89" s="118" t="s">
        <v>762</v>
      </c>
      <c r="E89" s="119" t="s">
        <v>609</v>
      </c>
      <c r="F89" s="118"/>
      <c r="G89" s="113">
        <f>G90</f>
        <v>0</v>
      </c>
      <c r="H89" s="113">
        <f t="shared" si="32"/>
        <v>0</v>
      </c>
      <c r="I89" s="113">
        <f t="shared" si="32"/>
        <v>0</v>
      </c>
      <c r="J89" s="104">
        <f t="shared" si="28"/>
        <v>0</v>
      </c>
    </row>
    <row r="90" spans="1:10" ht="63.75" outlineLevel="1" x14ac:dyDescent="0.25">
      <c r="A90" s="86" t="s">
        <v>401</v>
      </c>
      <c r="B90" s="120" t="s">
        <v>32</v>
      </c>
      <c r="C90" s="120" t="s">
        <v>760</v>
      </c>
      <c r="D90" s="120" t="s">
        <v>762</v>
      </c>
      <c r="E90" s="122" t="s">
        <v>792</v>
      </c>
      <c r="F90" s="120"/>
      <c r="G90" s="113">
        <f>G91</f>
        <v>0</v>
      </c>
      <c r="H90" s="113">
        <f t="shared" si="32"/>
        <v>0</v>
      </c>
      <c r="I90" s="113">
        <f t="shared" si="32"/>
        <v>0</v>
      </c>
      <c r="J90" s="104">
        <f t="shared" si="28"/>
        <v>0</v>
      </c>
    </row>
    <row r="91" spans="1:10" ht="38.25" outlineLevel="1" x14ac:dyDescent="0.25">
      <c r="A91" s="72" t="s">
        <v>379</v>
      </c>
      <c r="B91" s="73" t="s">
        <v>32</v>
      </c>
      <c r="C91" s="73" t="s">
        <v>760</v>
      </c>
      <c r="D91" s="73" t="s">
        <v>762</v>
      </c>
      <c r="E91" s="121" t="s">
        <v>792</v>
      </c>
      <c r="F91" s="73" t="s">
        <v>61</v>
      </c>
      <c r="G91" s="113">
        <f>'Бюджетная роспись'!J201/1000</f>
        <v>0</v>
      </c>
      <c r="H91" s="113">
        <f>'Бюджетная роспись'!O201/1000</f>
        <v>0</v>
      </c>
      <c r="I91" s="113">
        <f>'Бюджетная роспись'!P201/1000</f>
        <v>0</v>
      </c>
      <c r="J91" s="104">
        <f t="shared" si="28"/>
        <v>0</v>
      </c>
    </row>
    <row r="92" spans="1:10" x14ac:dyDescent="0.25">
      <c r="A92" s="84" t="s">
        <v>402</v>
      </c>
      <c r="B92" s="107" t="s">
        <v>32</v>
      </c>
      <c r="C92" s="107" t="s">
        <v>760</v>
      </c>
      <c r="D92" s="107" t="s">
        <v>765</v>
      </c>
      <c r="E92" s="108" t="s">
        <v>774</v>
      </c>
      <c r="F92" s="107"/>
      <c r="G92" s="109">
        <f>G93</f>
        <v>831</v>
      </c>
      <c r="H92" s="109">
        <f t="shared" ref="H92:I93" si="33">H93</f>
        <v>0</v>
      </c>
      <c r="I92" s="109">
        <f t="shared" si="33"/>
        <v>0</v>
      </c>
      <c r="J92" s="104">
        <f t="shared" si="28"/>
        <v>831</v>
      </c>
    </row>
    <row r="93" spans="1:10" ht="51" outlineLevel="1" x14ac:dyDescent="0.25">
      <c r="A93" s="110" t="s">
        <v>456</v>
      </c>
      <c r="B93" s="111" t="s">
        <v>32</v>
      </c>
      <c r="C93" s="111" t="s">
        <v>760</v>
      </c>
      <c r="D93" s="111" t="s">
        <v>765</v>
      </c>
      <c r="E93" s="112" t="s">
        <v>605</v>
      </c>
      <c r="F93" s="111"/>
      <c r="G93" s="113">
        <f>G94</f>
        <v>831</v>
      </c>
      <c r="H93" s="113">
        <f t="shared" si="33"/>
        <v>0</v>
      </c>
      <c r="I93" s="113">
        <f t="shared" si="33"/>
        <v>0</v>
      </c>
      <c r="J93" s="104">
        <f t="shared" si="28"/>
        <v>831</v>
      </c>
    </row>
    <row r="94" spans="1:10" ht="25.5" outlineLevel="1" x14ac:dyDescent="0.25">
      <c r="A94" s="114" t="s">
        <v>403</v>
      </c>
      <c r="B94" s="115" t="s">
        <v>32</v>
      </c>
      <c r="C94" s="115" t="s">
        <v>760</v>
      </c>
      <c r="D94" s="115" t="s">
        <v>765</v>
      </c>
      <c r="E94" s="116" t="s">
        <v>793</v>
      </c>
      <c r="F94" s="115"/>
      <c r="G94" s="113">
        <f>G95+G102</f>
        <v>831</v>
      </c>
      <c r="H94" s="113">
        <f t="shared" ref="H94:I94" si="34">H95+H102</f>
        <v>0</v>
      </c>
      <c r="I94" s="113">
        <f t="shared" si="34"/>
        <v>0</v>
      </c>
      <c r="J94" s="104">
        <f t="shared" si="28"/>
        <v>831</v>
      </c>
    </row>
    <row r="95" spans="1:10" ht="76.5" outlineLevel="1" x14ac:dyDescent="0.25">
      <c r="A95" s="117" t="s">
        <v>714</v>
      </c>
      <c r="B95" s="118" t="s">
        <v>32</v>
      </c>
      <c r="C95" s="118" t="s">
        <v>760</v>
      </c>
      <c r="D95" s="118" t="s">
        <v>765</v>
      </c>
      <c r="E95" s="119" t="s">
        <v>794</v>
      </c>
      <c r="F95" s="118"/>
      <c r="G95" s="113">
        <f>G96+G98</f>
        <v>831</v>
      </c>
      <c r="H95" s="113">
        <f t="shared" ref="H95:I95" si="35">H96+H98</f>
        <v>0</v>
      </c>
      <c r="I95" s="113">
        <f t="shared" si="35"/>
        <v>0</v>
      </c>
      <c r="J95" s="104">
        <f t="shared" si="28"/>
        <v>831</v>
      </c>
    </row>
    <row r="96" spans="1:10" outlineLevel="1" x14ac:dyDescent="0.25">
      <c r="A96" s="86" t="s">
        <v>478</v>
      </c>
      <c r="B96" s="120" t="s">
        <v>32</v>
      </c>
      <c r="C96" s="120" t="s">
        <v>760</v>
      </c>
      <c r="D96" s="120" t="s">
        <v>765</v>
      </c>
      <c r="E96" s="122" t="s">
        <v>795</v>
      </c>
      <c r="F96" s="120"/>
      <c r="G96" s="113">
        <f>G97</f>
        <v>831</v>
      </c>
      <c r="H96" s="113">
        <f t="shared" ref="H96:I96" si="36">H97</f>
        <v>0</v>
      </c>
      <c r="I96" s="113">
        <f t="shared" si="36"/>
        <v>0</v>
      </c>
      <c r="J96" s="104">
        <f t="shared" si="28"/>
        <v>831</v>
      </c>
    </row>
    <row r="97" spans="1:10" ht="38.25" outlineLevel="1" x14ac:dyDescent="0.25">
      <c r="A97" s="72" t="s">
        <v>379</v>
      </c>
      <c r="B97" s="73" t="s">
        <v>32</v>
      </c>
      <c r="C97" s="73" t="s">
        <v>760</v>
      </c>
      <c r="D97" s="73" t="s">
        <v>765</v>
      </c>
      <c r="E97" s="121" t="s">
        <v>795</v>
      </c>
      <c r="F97" s="73" t="s">
        <v>61</v>
      </c>
      <c r="G97" s="113">
        <f>'Бюджетная роспись'!J207/1000</f>
        <v>831</v>
      </c>
      <c r="H97" s="113">
        <f>'Бюджетная роспись'!O207/1000</f>
        <v>0</v>
      </c>
      <c r="I97" s="113">
        <f>'Бюджетная роспись'!P207/1000</f>
        <v>0</v>
      </c>
      <c r="J97" s="104">
        <f t="shared" si="28"/>
        <v>831</v>
      </c>
    </row>
    <row r="98" spans="1:10" outlineLevel="1" x14ac:dyDescent="0.25">
      <c r="A98" s="86" t="s">
        <v>404</v>
      </c>
      <c r="B98" s="120" t="s">
        <v>32</v>
      </c>
      <c r="C98" s="120" t="s">
        <v>760</v>
      </c>
      <c r="D98" s="120" t="s">
        <v>765</v>
      </c>
      <c r="E98" s="122" t="s">
        <v>796</v>
      </c>
      <c r="F98" s="120"/>
      <c r="G98" s="113">
        <f>G99</f>
        <v>0</v>
      </c>
      <c r="H98" s="113">
        <f t="shared" ref="H98:I98" si="37">H99</f>
        <v>0</v>
      </c>
      <c r="I98" s="113">
        <f t="shared" si="37"/>
        <v>0</v>
      </c>
      <c r="J98" s="104">
        <f t="shared" si="28"/>
        <v>0</v>
      </c>
    </row>
    <row r="99" spans="1:10" ht="38.25" outlineLevel="1" x14ac:dyDescent="0.25">
      <c r="A99" s="72" t="s">
        <v>379</v>
      </c>
      <c r="B99" s="73" t="s">
        <v>32</v>
      </c>
      <c r="C99" s="73" t="s">
        <v>760</v>
      </c>
      <c r="D99" s="73" t="s">
        <v>765</v>
      </c>
      <c r="E99" s="121" t="s">
        <v>796</v>
      </c>
      <c r="F99" s="73" t="s">
        <v>61</v>
      </c>
      <c r="G99" s="113">
        <f>'Бюджетная роспись'!J218/1000</f>
        <v>0</v>
      </c>
      <c r="H99" s="113">
        <f>'Бюджетная роспись'!O218/1000</f>
        <v>0</v>
      </c>
      <c r="I99" s="113">
        <f>'Бюджетная роспись'!P218/1000</f>
        <v>0</v>
      </c>
      <c r="J99" s="104">
        <f t="shared" si="28"/>
        <v>0</v>
      </c>
    </row>
    <row r="100" spans="1:10" ht="38.25" outlineLevel="1" x14ac:dyDescent="0.25">
      <c r="A100" s="86" t="s">
        <v>405</v>
      </c>
      <c r="B100" s="120" t="s">
        <v>32</v>
      </c>
      <c r="C100" s="120" t="s">
        <v>760</v>
      </c>
      <c r="D100" s="120" t="s">
        <v>765</v>
      </c>
      <c r="E100" s="122" t="s">
        <v>797</v>
      </c>
      <c r="F100" s="120"/>
      <c r="G100" s="113">
        <f>G101</f>
        <v>0</v>
      </c>
      <c r="H100" s="113">
        <f t="shared" ref="H100:I100" si="38">H101</f>
        <v>0</v>
      </c>
      <c r="I100" s="113">
        <f t="shared" si="38"/>
        <v>0</v>
      </c>
      <c r="J100" s="104">
        <f t="shared" si="28"/>
        <v>0</v>
      </c>
    </row>
    <row r="101" spans="1:10" ht="38.25" outlineLevel="1" x14ac:dyDescent="0.25">
      <c r="A101" s="72" t="s">
        <v>379</v>
      </c>
      <c r="B101" s="73" t="s">
        <v>32</v>
      </c>
      <c r="C101" s="73" t="s">
        <v>760</v>
      </c>
      <c r="D101" s="73" t="s">
        <v>765</v>
      </c>
      <c r="E101" s="121" t="s">
        <v>797</v>
      </c>
      <c r="F101" s="73" t="s">
        <v>61</v>
      </c>
      <c r="G101" s="113">
        <f>'Бюджетная роспись'!J230/1000</f>
        <v>0</v>
      </c>
      <c r="H101" s="113">
        <f>'Бюджетная роспись'!O230/1000</f>
        <v>0</v>
      </c>
      <c r="I101" s="113">
        <f>'Бюджетная роспись'!P230/1000</f>
        <v>0</v>
      </c>
      <c r="J101" s="104">
        <f t="shared" si="28"/>
        <v>0</v>
      </c>
    </row>
    <row r="102" spans="1:10" ht="63.75" outlineLevel="1" x14ac:dyDescent="0.25">
      <c r="A102" s="117" t="s">
        <v>406</v>
      </c>
      <c r="B102" s="118" t="s">
        <v>32</v>
      </c>
      <c r="C102" s="118" t="s">
        <v>760</v>
      </c>
      <c r="D102" s="118" t="s">
        <v>765</v>
      </c>
      <c r="E102" s="119" t="s">
        <v>798</v>
      </c>
      <c r="F102" s="118"/>
      <c r="G102" s="113">
        <f>G103</f>
        <v>0</v>
      </c>
      <c r="H102" s="113">
        <f t="shared" ref="H102:I103" si="39">H103</f>
        <v>0</v>
      </c>
      <c r="I102" s="113">
        <f t="shared" si="39"/>
        <v>0</v>
      </c>
      <c r="J102" s="104">
        <f t="shared" si="28"/>
        <v>0</v>
      </c>
    </row>
    <row r="103" spans="1:10" outlineLevel="1" x14ac:dyDescent="0.25">
      <c r="A103" s="86" t="s">
        <v>404</v>
      </c>
      <c r="B103" s="120" t="s">
        <v>32</v>
      </c>
      <c r="C103" s="120" t="s">
        <v>760</v>
      </c>
      <c r="D103" s="120" t="s">
        <v>765</v>
      </c>
      <c r="E103" s="122" t="s">
        <v>799</v>
      </c>
      <c r="F103" s="120"/>
      <c r="G103" s="113">
        <f>G104</f>
        <v>0</v>
      </c>
      <c r="H103" s="113">
        <f t="shared" si="39"/>
        <v>0</v>
      </c>
      <c r="I103" s="113">
        <f t="shared" si="39"/>
        <v>0</v>
      </c>
      <c r="J103" s="104">
        <f t="shared" si="28"/>
        <v>0</v>
      </c>
    </row>
    <row r="104" spans="1:10" ht="38.25" outlineLevel="1" x14ac:dyDescent="0.25">
      <c r="A104" s="72" t="s">
        <v>379</v>
      </c>
      <c r="B104" s="73" t="s">
        <v>32</v>
      </c>
      <c r="C104" s="73" t="s">
        <v>760</v>
      </c>
      <c r="D104" s="73" t="s">
        <v>765</v>
      </c>
      <c r="E104" s="121" t="s">
        <v>799</v>
      </c>
      <c r="F104" s="73" t="s">
        <v>61</v>
      </c>
      <c r="G104" s="113">
        <f>'Бюджетная роспись'!J235/1000</f>
        <v>0</v>
      </c>
      <c r="H104" s="113">
        <f>'Бюджетная роспись'!O235/1000</f>
        <v>0</v>
      </c>
      <c r="I104" s="113">
        <f>'Бюджетная роспись'!P235/1000</f>
        <v>0</v>
      </c>
      <c r="J104" s="104">
        <f t="shared" si="28"/>
        <v>0</v>
      </c>
    </row>
    <row r="105" spans="1:10" ht="25.5" x14ac:dyDescent="0.25">
      <c r="A105" s="84" t="s">
        <v>408</v>
      </c>
      <c r="B105" s="107" t="s">
        <v>32</v>
      </c>
      <c r="C105" s="107" t="s">
        <v>760</v>
      </c>
      <c r="D105" s="107" t="s">
        <v>27</v>
      </c>
      <c r="E105" s="108" t="s">
        <v>774</v>
      </c>
      <c r="F105" s="107"/>
      <c r="G105" s="109">
        <f>G106</f>
        <v>0</v>
      </c>
      <c r="H105" s="109">
        <f t="shared" ref="H105:I107" si="40">H106</f>
        <v>0</v>
      </c>
      <c r="I105" s="109">
        <f t="shared" si="40"/>
        <v>0</v>
      </c>
      <c r="J105" s="104">
        <f t="shared" si="28"/>
        <v>0</v>
      </c>
    </row>
    <row r="106" spans="1:10" ht="51" outlineLevel="1" x14ac:dyDescent="0.25">
      <c r="A106" s="110" t="s">
        <v>456</v>
      </c>
      <c r="B106" s="111" t="s">
        <v>32</v>
      </c>
      <c r="C106" s="111" t="s">
        <v>760</v>
      </c>
      <c r="D106" s="111" t="s">
        <v>27</v>
      </c>
      <c r="E106" s="112" t="s">
        <v>605</v>
      </c>
      <c r="F106" s="111"/>
      <c r="G106" s="113">
        <f>G107</f>
        <v>0</v>
      </c>
      <c r="H106" s="113">
        <f t="shared" si="40"/>
        <v>0</v>
      </c>
      <c r="I106" s="113">
        <f t="shared" si="40"/>
        <v>0</v>
      </c>
      <c r="J106" s="104">
        <f t="shared" si="28"/>
        <v>0</v>
      </c>
    </row>
    <row r="107" spans="1:10" outlineLevel="1" x14ac:dyDescent="0.25">
      <c r="A107" s="114" t="s">
        <v>375</v>
      </c>
      <c r="B107" s="115" t="s">
        <v>32</v>
      </c>
      <c r="C107" s="115" t="s">
        <v>760</v>
      </c>
      <c r="D107" s="115" t="s">
        <v>27</v>
      </c>
      <c r="E107" s="116" t="s">
        <v>771</v>
      </c>
      <c r="F107" s="115"/>
      <c r="G107" s="113">
        <f>G108</f>
        <v>0</v>
      </c>
      <c r="H107" s="113">
        <f t="shared" si="40"/>
        <v>0</v>
      </c>
      <c r="I107" s="113">
        <f t="shared" si="40"/>
        <v>0</v>
      </c>
      <c r="J107" s="104">
        <f t="shared" si="28"/>
        <v>0</v>
      </c>
    </row>
    <row r="108" spans="1:10" ht="25.5" outlineLevel="1" x14ac:dyDescent="0.25">
      <c r="A108" s="117" t="s">
        <v>384</v>
      </c>
      <c r="B108" s="118" t="s">
        <v>32</v>
      </c>
      <c r="C108" s="118" t="s">
        <v>760</v>
      </c>
      <c r="D108" s="118" t="s">
        <v>27</v>
      </c>
      <c r="E108" s="119" t="s">
        <v>609</v>
      </c>
      <c r="F108" s="118"/>
      <c r="G108" s="113">
        <f>G109+G111</f>
        <v>0</v>
      </c>
      <c r="H108" s="113">
        <f t="shared" ref="H108:I108" si="41">H109+H111</f>
        <v>0</v>
      </c>
      <c r="I108" s="113">
        <f t="shared" si="41"/>
        <v>0</v>
      </c>
      <c r="J108" s="104">
        <f t="shared" si="28"/>
        <v>0</v>
      </c>
    </row>
    <row r="109" spans="1:10" ht="38.25" outlineLevel="1" x14ac:dyDescent="0.25">
      <c r="A109" s="86" t="s">
        <v>472</v>
      </c>
      <c r="B109" s="120" t="s">
        <v>32</v>
      </c>
      <c r="C109" s="120" t="s">
        <v>760</v>
      </c>
      <c r="D109" s="120" t="s">
        <v>27</v>
      </c>
      <c r="E109" s="122" t="s">
        <v>800</v>
      </c>
      <c r="F109" s="120"/>
      <c r="G109" s="113">
        <f>G110</f>
        <v>0</v>
      </c>
      <c r="H109" s="113">
        <f t="shared" ref="H109:I109" si="42">H110</f>
        <v>0</v>
      </c>
      <c r="I109" s="113">
        <f t="shared" si="42"/>
        <v>0</v>
      </c>
      <c r="J109" s="104">
        <f t="shared" si="28"/>
        <v>0</v>
      </c>
    </row>
    <row r="110" spans="1:10" ht="38.25" outlineLevel="1" x14ac:dyDescent="0.25">
      <c r="A110" s="72" t="s">
        <v>379</v>
      </c>
      <c r="B110" s="73" t="s">
        <v>32</v>
      </c>
      <c r="C110" s="73" t="s">
        <v>760</v>
      </c>
      <c r="D110" s="73" t="s">
        <v>27</v>
      </c>
      <c r="E110" s="121" t="s">
        <v>800</v>
      </c>
      <c r="F110" s="73" t="s">
        <v>61</v>
      </c>
      <c r="G110" s="113">
        <f>'Бюджетная роспись'!J240/1000</f>
        <v>0</v>
      </c>
      <c r="H110" s="113">
        <f>'Бюджетная роспись'!O240/1000</f>
        <v>0</v>
      </c>
      <c r="I110" s="113">
        <f>'Бюджетная роспись'!P240/1000</f>
        <v>0</v>
      </c>
      <c r="J110" s="104">
        <f t="shared" si="28"/>
        <v>0</v>
      </c>
    </row>
    <row r="111" spans="1:10" ht="51" outlineLevel="1" x14ac:dyDescent="0.25">
      <c r="A111" s="86" t="s">
        <v>409</v>
      </c>
      <c r="B111" s="120" t="s">
        <v>32</v>
      </c>
      <c r="C111" s="120" t="s">
        <v>760</v>
      </c>
      <c r="D111" s="120" t="s">
        <v>27</v>
      </c>
      <c r="E111" s="122" t="s">
        <v>801</v>
      </c>
      <c r="F111" s="120"/>
      <c r="G111" s="113">
        <f>G112</f>
        <v>0</v>
      </c>
      <c r="H111" s="113">
        <f t="shared" ref="H111:I111" si="43">H112</f>
        <v>0</v>
      </c>
      <c r="I111" s="113">
        <f t="shared" si="43"/>
        <v>0</v>
      </c>
      <c r="J111" s="104">
        <f t="shared" si="28"/>
        <v>0</v>
      </c>
    </row>
    <row r="112" spans="1:10" ht="38.25" outlineLevel="1" x14ac:dyDescent="0.25">
      <c r="A112" s="72" t="s">
        <v>379</v>
      </c>
      <c r="B112" s="73" t="s">
        <v>32</v>
      </c>
      <c r="C112" s="73" t="s">
        <v>760</v>
      </c>
      <c r="D112" s="73" t="s">
        <v>27</v>
      </c>
      <c r="E112" s="121" t="s">
        <v>801</v>
      </c>
      <c r="F112" s="73" t="s">
        <v>61</v>
      </c>
      <c r="G112" s="113">
        <f>'Бюджетная роспись'!J245/1000</f>
        <v>0</v>
      </c>
      <c r="H112" s="113">
        <f>'Бюджетная роспись'!O245/1000</f>
        <v>0</v>
      </c>
      <c r="I112" s="113">
        <f>'Бюджетная роспись'!P245/1000</f>
        <v>0</v>
      </c>
      <c r="J112" s="104">
        <f t="shared" si="28"/>
        <v>0</v>
      </c>
    </row>
    <row r="113" spans="1:10" ht="25.5" x14ac:dyDescent="0.25">
      <c r="A113" s="69" t="s">
        <v>410</v>
      </c>
      <c r="B113" s="70" t="s">
        <v>32</v>
      </c>
      <c r="C113" s="70" t="s">
        <v>761</v>
      </c>
      <c r="D113" s="70" t="s">
        <v>764</v>
      </c>
      <c r="E113" s="105" t="s">
        <v>774</v>
      </c>
      <c r="F113" s="70"/>
      <c r="G113" s="106">
        <f>G114+G122+G138+G172</f>
        <v>351.5</v>
      </c>
      <c r="H113" s="106">
        <f>H114+H122+H138+H172</f>
        <v>0</v>
      </c>
      <c r="I113" s="106">
        <f>I114+I122+I138+I172</f>
        <v>0</v>
      </c>
      <c r="J113" s="104">
        <f t="shared" si="28"/>
        <v>351.5</v>
      </c>
    </row>
    <row r="114" spans="1:10" x14ac:dyDescent="0.25">
      <c r="A114" s="84" t="s">
        <v>411</v>
      </c>
      <c r="B114" s="107" t="s">
        <v>32</v>
      </c>
      <c r="C114" s="107" t="s">
        <v>761</v>
      </c>
      <c r="D114" s="107" t="s">
        <v>757</v>
      </c>
      <c r="E114" s="108" t="s">
        <v>774</v>
      </c>
      <c r="F114" s="107"/>
      <c r="G114" s="109">
        <f>G115</f>
        <v>0</v>
      </c>
      <c r="H114" s="109">
        <f t="shared" ref="H114:I116" si="44">H115</f>
        <v>0</v>
      </c>
      <c r="I114" s="109">
        <f t="shared" si="44"/>
        <v>0</v>
      </c>
      <c r="J114" s="104">
        <f t="shared" si="28"/>
        <v>0</v>
      </c>
    </row>
    <row r="115" spans="1:10" ht="51" outlineLevel="1" x14ac:dyDescent="0.25">
      <c r="A115" s="110" t="s">
        <v>456</v>
      </c>
      <c r="B115" s="111" t="s">
        <v>32</v>
      </c>
      <c r="C115" s="111" t="s">
        <v>761</v>
      </c>
      <c r="D115" s="111" t="s">
        <v>757</v>
      </c>
      <c r="E115" s="112" t="s">
        <v>605</v>
      </c>
      <c r="F115" s="111"/>
      <c r="G115" s="113">
        <f>G116</f>
        <v>0</v>
      </c>
      <c r="H115" s="113">
        <f t="shared" si="44"/>
        <v>0</v>
      </c>
      <c r="I115" s="113">
        <f t="shared" si="44"/>
        <v>0</v>
      </c>
      <c r="J115" s="104">
        <f t="shared" si="28"/>
        <v>0</v>
      </c>
    </row>
    <row r="116" spans="1:10" ht="38.25" outlineLevel="1" x14ac:dyDescent="0.25">
      <c r="A116" s="114" t="s">
        <v>412</v>
      </c>
      <c r="B116" s="115" t="s">
        <v>32</v>
      </c>
      <c r="C116" s="115" t="s">
        <v>761</v>
      </c>
      <c r="D116" s="115" t="s">
        <v>757</v>
      </c>
      <c r="E116" s="116" t="s">
        <v>802</v>
      </c>
      <c r="F116" s="115"/>
      <c r="G116" s="113">
        <f>G117</f>
        <v>0</v>
      </c>
      <c r="H116" s="113">
        <f t="shared" si="44"/>
        <v>0</v>
      </c>
      <c r="I116" s="113">
        <f t="shared" si="44"/>
        <v>0</v>
      </c>
      <c r="J116" s="104">
        <f t="shared" si="28"/>
        <v>0</v>
      </c>
    </row>
    <row r="117" spans="1:10" ht="38.25" outlineLevel="1" x14ac:dyDescent="0.25">
      <c r="A117" s="117" t="s">
        <v>413</v>
      </c>
      <c r="B117" s="118" t="s">
        <v>32</v>
      </c>
      <c r="C117" s="118" t="s">
        <v>761</v>
      </c>
      <c r="D117" s="118" t="s">
        <v>757</v>
      </c>
      <c r="E117" s="119" t="s">
        <v>803</v>
      </c>
      <c r="F117" s="118"/>
      <c r="G117" s="113">
        <f>G118+G120</f>
        <v>0</v>
      </c>
      <c r="H117" s="113">
        <f t="shared" ref="H117:I117" si="45">H118+H120</f>
        <v>0</v>
      </c>
      <c r="I117" s="113">
        <f t="shared" si="45"/>
        <v>0</v>
      </c>
      <c r="J117" s="104">
        <f t="shared" si="28"/>
        <v>0</v>
      </c>
    </row>
    <row r="118" spans="1:10" ht="51" outlineLevel="1" x14ac:dyDescent="0.25">
      <c r="A118" s="86" t="s">
        <v>414</v>
      </c>
      <c r="B118" s="120" t="s">
        <v>32</v>
      </c>
      <c r="C118" s="120" t="s">
        <v>761</v>
      </c>
      <c r="D118" s="120" t="s">
        <v>757</v>
      </c>
      <c r="E118" s="122" t="s">
        <v>804</v>
      </c>
      <c r="F118" s="120"/>
      <c r="G118" s="113">
        <f>G119</f>
        <v>0</v>
      </c>
      <c r="H118" s="113">
        <f t="shared" ref="H118:I118" si="46">H119</f>
        <v>0</v>
      </c>
      <c r="I118" s="113">
        <f t="shared" si="46"/>
        <v>0</v>
      </c>
      <c r="J118" s="104">
        <f t="shared" si="28"/>
        <v>0</v>
      </c>
    </row>
    <row r="119" spans="1:10" ht="38.25" outlineLevel="1" x14ac:dyDescent="0.25">
      <c r="A119" s="72" t="s">
        <v>379</v>
      </c>
      <c r="B119" s="73" t="s">
        <v>32</v>
      </c>
      <c r="C119" s="73" t="s">
        <v>761</v>
      </c>
      <c r="D119" s="73" t="s">
        <v>757</v>
      </c>
      <c r="E119" s="121" t="s">
        <v>804</v>
      </c>
      <c r="F119" s="73" t="s">
        <v>61</v>
      </c>
      <c r="G119" s="113">
        <f>'Бюджетная роспись'!J251/1000</f>
        <v>0</v>
      </c>
      <c r="H119" s="113">
        <f>'Бюджетная роспись'!O251/1000</f>
        <v>0</v>
      </c>
      <c r="I119" s="113">
        <f>'Бюджетная роспись'!P251/1000</f>
        <v>0</v>
      </c>
      <c r="J119" s="104">
        <f t="shared" si="28"/>
        <v>0</v>
      </c>
    </row>
    <row r="120" spans="1:10" ht="38.25" outlineLevel="1" x14ac:dyDescent="0.25">
      <c r="A120" s="86" t="s">
        <v>471</v>
      </c>
      <c r="B120" s="120" t="s">
        <v>32</v>
      </c>
      <c r="C120" s="120" t="s">
        <v>761</v>
      </c>
      <c r="D120" s="120" t="s">
        <v>757</v>
      </c>
      <c r="E120" s="123" t="s">
        <v>805</v>
      </c>
      <c r="F120" s="120"/>
      <c r="G120" s="113">
        <f>G121</f>
        <v>0</v>
      </c>
      <c r="H120" s="113">
        <f t="shared" ref="H120:I120" si="47">H121</f>
        <v>0</v>
      </c>
      <c r="I120" s="113">
        <f t="shared" si="47"/>
        <v>0</v>
      </c>
      <c r="J120" s="104">
        <f t="shared" si="28"/>
        <v>0</v>
      </c>
    </row>
    <row r="121" spans="1:10" ht="38.25" outlineLevel="1" x14ac:dyDescent="0.25">
      <c r="A121" s="72" t="s">
        <v>432</v>
      </c>
      <c r="B121" s="73" t="s">
        <v>32</v>
      </c>
      <c r="C121" s="120" t="s">
        <v>761</v>
      </c>
      <c r="D121" s="120" t="s">
        <v>757</v>
      </c>
      <c r="E121" s="123" t="s">
        <v>805</v>
      </c>
      <c r="F121" s="124" t="s">
        <v>262</v>
      </c>
      <c r="G121" s="113">
        <f>'Бюджетная роспись'!J256/1000</f>
        <v>0</v>
      </c>
      <c r="H121" s="113">
        <f>'Бюджетная роспись'!O256/1000</f>
        <v>0</v>
      </c>
      <c r="I121" s="113">
        <f>'Бюджетная роспись'!P256/1000</f>
        <v>0</v>
      </c>
      <c r="J121" s="104">
        <f t="shared" si="28"/>
        <v>0</v>
      </c>
    </row>
    <row r="122" spans="1:10" x14ac:dyDescent="0.25">
      <c r="A122" s="84" t="s">
        <v>415</v>
      </c>
      <c r="B122" s="107" t="s">
        <v>32</v>
      </c>
      <c r="C122" s="107" t="s">
        <v>761</v>
      </c>
      <c r="D122" s="107" t="s">
        <v>758</v>
      </c>
      <c r="E122" s="108" t="s">
        <v>774</v>
      </c>
      <c r="F122" s="107"/>
      <c r="G122" s="109">
        <f>G123</f>
        <v>16</v>
      </c>
      <c r="H122" s="109">
        <f t="shared" ref="H122:I124" si="48">H123</f>
        <v>0</v>
      </c>
      <c r="I122" s="109">
        <f t="shared" si="48"/>
        <v>0</v>
      </c>
      <c r="J122" s="104">
        <f t="shared" si="28"/>
        <v>16</v>
      </c>
    </row>
    <row r="123" spans="1:10" ht="51" outlineLevel="1" x14ac:dyDescent="0.25">
      <c r="A123" s="110" t="s">
        <v>456</v>
      </c>
      <c r="B123" s="111" t="s">
        <v>32</v>
      </c>
      <c r="C123" s="111" t="s">
        <v>761</v>
      </c>
      <c r="D123" s="111" t="s">
        <v>758</v>
      </c>
      <c r="E123" s="112" t="s">
        <v>605</v>
      </c>
      <c r="F123" s="111"/>
      <c r="G123" s="113">
        <f>G124</f>
        <v>16</v>
      </c>
      <c r="H123" s="113">
        <f t="shared" si="48"/>
        <v>0</v>
      </c>
      <c r="I123" s="113">
        <f t="shared" si="48"/>
        <v>0</v>
      </c>
      <c r="J123" s="104">
        <f t="shared" si="28"/>
        <v>16</v>
      </c>
    </row>
    <row r="124" spans="1:10" ht="38.25" outlineLevel="1" x14ac:dyDescent="0.25">
      <c r="A124" s="114" t="s">
        <v>412</v>
      </c>
      <c r="B124" s="115" t="s">
        <v>32</v>
      </c>
      <c r="C124" s="115" t="s">
        <v>761</v>
      </c>
      <c r="D124" s="115" t="s">
        <v>758</v>
      </c>
      <c r="E124" s="116" t="s">
        <v>802</v>
      </c>
      <c r="F124" s="115"/>
      <c r="G124" s="113">
        <f>G125</f>
        <v>16</v>
      </c>
      <c r="H124" s="113">
        <f t="shared" si="48"/>
        <v>0</v>
      </c>
      <c r="I124" s="113">
        <f t="shared" si="48"/>
        <v>0</v>
      </c>
      <c r="J124" s="104">
        <f t="shared" si="28"/>
        <v>16</v>
      </c>
    </row>
    <row r="125" spans="1:10" ht="38.25" outlineLevel="1" x14ac:dyDescent="0.25">
      <c r="A125" s="117" t="s">
        <v>413</v>
      </c>
      <c r="B125" s="118" t="s">
        <v>32</v>
      </c>
      <c r="C125" s="118" t="s">
        <v>761</v>
      </c>
      <c r="D125" s="118" t="s">
        <v>758</v>
      </c>
      <c r="E125" s="119" t="s">
        <v>803</v>
      </c>
      <c r="F125" s="118"/>
      <c r="G125" s="113">
        <f>G126+G128+G130+G132+G134+G136</f>
        <v>16</v>
      </c>
      <c r="H125" s="113">
        <f t="shared" ref="H125:I125" si="49">H126+H128+H130+H132+H134+H136</f>
        <v>0</v>
      </c>
      <c r="I125" s="113">
        <f t="shared" si="49"/>
        <v>0</v>
      </c>
      <c r="J125" s="104">
        <f t="shared" si="28"/>
        <v>16</v>
      </c>
    </row>
    <row r="126" spans="1:10" ht="51" outlineLevel="1" x14ac:dyDescent="0.25">
      <c r="A126" s="86" t="s">
        <v>416</v>
      </c>
      <c r="B126" s="120" t="s">
        <v>32</v>
      </c>
      <c r="C126" s="120" t="s">
        <v>761</v>
      </c>
      <c r="D126" s="120" t="s">
        <v>758</v>
      </c>
      <c r="E126" s="122" t="s">
        <v>806</v>
      </c>
      <c r="F126" s="120"/>
      <c r="G126" s="113">
        <f>G127</f>
        <v>0</v>
      </c>
      <c r="H126" s="113">
        <f t="shared" ref="H126:I126" si="50">H127</f>
        <v>0</v>
      </c>
      <c r="I126" s="113">
        <f t="shared" si="50"/>
        <v>0</v>
      </c>
      <c r="J126" s="104">
        <f t="shared" si="28"/>
        <v>0</v>
      </c>
    </row>
    <row r="127" spans="1:10" ht="38.25" outlineLevel="1" x14ac:dyDescent="0.25">
      <c r="A127" s="72" t="s">
        <v>379</v>
      </c>
      <c r="B127" s="73" t="s">
        <v>32</v>
      </c>
      <c r="C127" s="73" t="s">
        <v>761</v>
      </c>
      <c r="D127" s="73" t="s">
        <v>758</v>
      </c>
      <c r="E127" s="121" t="s">
        <v>806</v>
      </c>
      <c r="F127" s="73" t="s">
        <v>61</v>
      </c>
      <c r="G127" s="113">
        <f>'Бюджетная роспись'!J262/1000</f>
        <v>0</v>
      </c>
      <c r="H127" s="113">
        <f>'Бюджетная роспись'!O262/1000</f>
        <v>0</v>
      </c>
      <c r="I127" s="113">
        <f>'Бюджетная роспись'!P262/1000</f>
        <v>0</v>
      </c>
      <c r="J127" s="104">
        <f t="shared" si="28"/>
        <v>0</v>
      </c>
    </row>
    <row r="128" spans="1:10" ht="38.25" outlineLevel="1" x14ac:dyDescent="0.25">
      <c r="A128" s="86" t="s">
        <v>417</v>
      </c>
      <c r="B128" s="120" t="s">
        <v>32</v>
      </c>
      <c r="C128" s="120" t="s">
        <v>761</v>
      </c>
      <c r="D128" s="120" t="s">
        <v>758</v>
      </c>
      <c r="E128" s="122" t="s">
        <v>807</v>
      </c>
      <c r="F128" s="120"/>
      <c r="G128" s="113">
        <f>G129</f>
        <v>16</v>
      </c>
      <c r="H128" s="113">
        <f t="shared" ref="H128:I128" si="51">H129</f>
        <v>0</v>
      </c>
      <c r="I128" s="113">
        <f t="shared" si="51"/>
        <v>0</v>
      </c>
      <c r="J128" s="104">
        <f t="shared" si="28"/>
        <v>16</v>
      </c>
    </row>
    <row r="129" spans="1:10" ht="38.25" outlineLevel="1" x14ac:dyDescent="0.25">
      <c r="A129" s="72" t="s">
        <v>379</v>
      </c>
      <c r="B129" s="73" t="s">
        <v>32</v>
      </c>
      <c r="C129" s="73" t="s">
        <v>761</v>
      </c>
      <c r="D129" s="73" t="s">
        <v>758</v>
      </c>
      <c r="E129" s="121" t="s">
        <v>807</v>
      </c>
      <c r="F129" s="73" t="s">
        <v>61</v>
      </c>
      <c r="G129" s="113">
        <f>'Бюджетная роспись'!J266/1000</f>
        <v>16</v>
      </c>
      <c r="H129" s="113">
        <f>'Бюджетная роспись'!O266/1000</f>
        <v>0</v>
      </c>
      <c r="I129" s="113">
        <f>'Бюджетная роспись'!P266/1000</f>
        <v>0</v>
      </c>
      <c r="J129" s="104">
        <f t="shared" si="28"/>
        <v>16</v>
      </c>
    </row>
    <row r="130" spans="1:10" outlineLevel="1" x14ac:dyDescent="0.25">
      <c r="A130" s="86" t="s">
        <v>470</v>
      </c>
      <c r="B130" s="120" t="s">
        <v>32</v>
      </c>
      <c r="C130" s="120" t="s">
        <v>761</v>
      </c>
      <c r="D130" s="120" t="s">
        <v>758</v>
      </c>
      <c r="E130" s="122" t="s">
        <v>808</v>
      </c>
      <c r="F130" s="120"/>
      <c r="G130" s="113">
        <f>G131</f>
        <v>0</v>
      </c>
      <c r="H130" s="113">
        <f t="shared" ref="H130:I130" si="52">H131</f>
        <v>0</v>
      </c>
      <c r="I130" s="113">
        <f t="shared" si="52"/>
        <v>0</v>
      </c>
      <c r="J130" s="104">
        <f t="shared" si="28"/>
        <v>0</v>
      </c>
    </row>
    <row r="131" spans="1:10" ht="38.25" outlineLevel="1" x14ac:dyDescent="0.25">
      <c r="A131" s="72" t="s">
        <v>379</v>
      </c>
      <c r="B131" s="73" t="s">
        <v>32</v>
      </c>
      <c r="C131" s="73" t="s">
        <v>761</v>
      </c>
      <c r="D131" s="73" t="s">
        <v>758</v>
      </c>
      <c r="E131" s="121" t="s">
        <v>808</v>
      </c>
      <c r="F131" s="73" t="s">
        <v>61</v>
      </c>
      <c r="G131" s="113">
        <f>'Бюджетная роспись'!J275/1000</f>
        <v>0</v>
      </c>
      <c r="H131" s="113">
        <f>'Бюджетная роспись'!O275/1000</f>
        <v>0</v>
      </c>
      <c r="I131" s="113">
        <f>'Бюджетная роспись'!P275/1000</f>
        <v>0</v>
      </c>
      <c r="J131" s="104">
        <f t="shared" si="28"/>
        <v>0</v>
      </c>
    </row>
    <row r="132" spans="1:10" ht="38.25" outlineLevel="1" x14ac:dyDescent="0.25">
      <c r="A132" s="86" t="s">
        <v>418</v>
      </c>
      <c r="B132" s="120" t="s">
        <v>32</v>
      </c>
      <c r="C132" s="120" t="s">
        <v>761</v>
      </c>
      <c r="D132" s="120" t="s">
        <v>758</v>
      </c>
      <c r="E132" s="122" t="s">
        <v>809</v>
      </c>
      <c r="F132" s="120"/>
      <c r="G132" s="113">
        <f>G133</f>
        <v>0</v>
      </c>
      <c r="H132" s="113">
        <f t="shared" ref="H132:I132" si="53">H133</f>
        <v>0</v>
      </c>
      <c r="I132" s="113">
        <f t="shared" si="53"/>
        <v>0</v>
      </c>
      <c r="J132" s="104">
        <f t="shared" si="28"/>
        <v>0</v>
      </c>
    </row>
    <row r="133" spans="1:10" ht="38.25" outlineLevel="1" x14ac:dyDescent="0.25">
      <c r="A133" s="72" t="s">
        <v>379</v>
      </c>
      <c r="B133" s="73" t="s">
        <v>32</v>
      </c>
      <c r="C133" s="73" t="s">
        <v>761</v>
      </c>
      <c r="D133" s="73" t="s">
        <v>758</v>
      </c>
      <c r="E133" s="121" t="s">
        <v>809</v>
      </c>
      <c r="F133" s="73" t="s">
        <v>61</v>
      </c>
      <c r="G133" s="113">
        <f>'Бюджетная роспись'!J286/1000</f>
        <v>0</v>
      </c>
      <c r="H133" s="113">
        <f>'Бюджетная роспись'!O286/1000</f>
        <v>0</v>
      </c>
      <c r="I133" s="113">
        <f>'Бюджетная роспись'!P286/1000</f>
        <v>0</v>
      </c>
      <c r="J133" s="104">
        <f t="shared" si="28"/>
        <v>0</v>
      </c>
    </row>
    <row r="134" spans="1:10" ht="38.25" outlineLevel="1" x14ac:dyDescent="0.25">
      <c r="A134" s="86" t="s">
        <v>419</v>
      </c>
      <c r="B134" s="120" t="s">
        <v>32</v>
      </c>
      <c r="C134" s="120" t="s">
        <v>761</v>
      </c>
      <c r="D134" s="120" t="s">
        <v>758</v>
      </c>
      <c r="E134" s="122" t="s">
        <v>810</v>
      </c>
      <c r="F134" s="120"/>
      <c r="G134" s="113">
        <f>G135</f>
        <v>0</v>
      </c>
      <c r="H134" s="113">
        <f t="shared" ref="H134:I134" si="54">H135</f>
        <v>0</v>
      </c>
      <c r="I134" s="113">
        <f t="shared" si="54"/>
        <v>0</v>
      </c>
      <c r="J134" s="104">
        <f t="shared" si="28"/>
        <v>0</v>
      </c>
    </row>
    <row r="135" spans="1:10" ht="38.25" outlineLevel="1" x14ac:dyDescent="0.25">
      <c r="A135" s="72" t="s">
        <v>379</v>
      </c>
      <c r="B135" s="73" t="s">
        <v>32</v>
      </c>
      <c r="C135" s="73" t="s">
        <v>761</v>
      </c>
      <c r="D135" s="73" t="s">
        <v>758</v>
      </c>
      <c r="E135" s="121" t="s">
        <v>810</v>
      </c>
      <c r="F135" s="73" t="s">
        <v>61</v>
      </c>
      <c r="G135" s="113">
        <f>'Бюджетная роспись'!J292/1000</f>
        <v>0</v>
      </c>
      <c r="H135" s="113">
        <f>'Бюджетная роспись'!O292/1000</f>
        <v>0</v>
      </c>
      <c r="I135" s="113">
        <f>'Бюджетная роспись'!P292/1000</f>
        <v>0</v>
      </c>
      <c r="J135" s="104">
        <f t="shared" si="28"/>
        <v>0</v>
      </c>
    </row>
    <row r="136" spans="1:10" ht="61.15" customHeight="1" outlineLevel="1" x14ac:dyDescent="0.25">
      <c r="A136" s="72" t="s">
        <v>844</v>
      </c>
      <c r="B136" s="73" t="s">
        <v>32</v>
      </c>
      <c r="C136" s="73" t="s">
        <v>761</v>
      </c>
      <c r="D136" s="73" t="s">
        <v>758</v>
      </c>
      <c r="E136" s="121" t="s">
        <v>843</v>
      </c>
      <c r="F136" s="73"/>
      <c r="G136" s="113">
        <f>G137</f>
        <v>0</v>
      </c>
      <c r="H136" s="113">
        <f>H137</f>
        <v>0</v>
      </c>
      <c r="I136" s="113">
        <f>I137</f>
        <v>0</v>
      </c>
      <c r="J136" s="104"/>
    </row>
    <row r="137" spans="1:10" ht="38.25" outlineLevel="1" x14ac:dyDescent="0.25">
      <c r="A137" s="72" t="s">
        <v>379</v>
      </c>
      <c r="B137" s="73" t="s">
        <v>32</v>
      </c>
      <c r="C137" s="73" t="s">
        <v>761</v>
      </c>
      <c r="D137" s="73" t="s">
        <v>758</v>
      </c>
      <c r="E137" s="121" t="s">
        <v>843</v>
      </c>
      <c r="F137" s="73" t="s">
        <v>61</v>
      </c>
      <c r="G137" s="113">
        <f>'Бюджетная роспись'!J296/1000</f>
        <v>0</v>
      </c>
      <c r="H137" s="113">
        <f>'Бюджетная роспись'!O296/1000</f>
        <v>0</v>
      </c>
      <c r="I137" s="113">
        <f>'Бюджетная роспись'!P296/1000</f>
        <v>0</v>
      </c>
      <c r="J137" s="104"/>
    </row>
    <row r="138" spans="1:10" x14ac:dyDescent="0.25">
      <c r="A138" s="84" t="s">
        <v>420</v>
      </c>
      <c r="B138" s="107" t="s">
        <v>32</v>
      </c>
      <c r="C138" s="107" t="s">
        <v>761</v>
      </c>
      <c r="D138" s="107" t="s">
        <v>759</v>
      </c>
      <c r="E138" s="108" t="s">
        <v>774</v>
      </c>
      <c r="F138" s="107"/>
      <c r="G138" s="109">
        <f>G139</f>
        <v>335.5</v>
      </c>
      <c r="H138" s="109">
        <f t="shared" ref="H138:I139" si="55">H139</f>
        <v>0</v>
      </c>
      <c r="I138" s="109">
        <f t="shared" si="55"/>
        <v>0</v>
      </c>
      <c r="J138" s="104">
        <f t="shared" si="28"/>
        <v>335.5</v>
      </c>
    </row>
    <row r="139" spans="1:10" ht="51" outlineLevel="1" x14ac:dyDescent="0.25">
      <c r="A139" s="110" t="s">
        <v>456</v>
      </c>
      <c r="B139" s="111" t="s">
        <v>32</v>
      </c>
      <c r="C139" s="111" t="s">
        <v>761</v>
      </c>
      <c r="D139" s="111" t="s">
        <v>759</v>
      </c>
      <c r="E139" s="112" t="s">
        <v>605</v>
      </c>
      <c r="F139" s="111"/>
      <c r="G139" s="113">
        <f>G140</f>
        <v>335.5</v>
      </c>
      <c r="H139" s="113">
        <f t="shared" si="55"/>
        <v>0</v>
      </c>
      <c r="I139" s="113">
        <f t="shared" si="55"/>
        <v>0</v>
      </c>
      <c r="J139" s="104">
        <f t="shared" si="28"/>
        <v>335.5</v>
      </c>
    </row>
    <row r="140" spans="1:10" ht="38.25" outlineLevel="1" x14ac:dyDescent="0.25">
      <c r="A140" s="114" t="s">
        <v>412</v>
      </c>
      <c r="B140" s="115" t="s">
        <v>32</v>
      </c>
      <c r="C140" s="115" t="s">
        <v>761</v>
      </c>
      <c r="D140" s="115" t="s">
        <v>759</v>
      </c>
      <c r="E140" s="116" t="s">
        <v>802</v>
      </c>
      <c r="F140" s="115"/>
      <c r="G140" s="113">
        <f>G141+G169</f>
        <v>335.5</v>
      </c>
      <c r="H140" s="113">
        <f t="shared" ref="H140:I140" si="56">H141+H169</f>
        <v>0</v>
      </c>
      <c r="I140" s="113">
        <f t="shared" si="56"/>
        <v>0</v>
      </c>
      <c r="J140" s="104">
        <f t="shared" si="28"/>
        <v>335.5</v>
      </c>
    </row>
    <row r="141" spans="1:10" ht="25.5" outlineLevel="1" x14ac:dyDescent="0.25">
      <c r="A141" s="117" t="s">
        <v>421</v>
      </c>
      <c r="B141" s="118" t="s">
        <v>32</v>
      </c>
      <c r="C141" s="118" t="s">
        <v>761</v>
      </c>
      <c r="D141" s="118" t="s">
        <v>759</v>
      </c>
      <c r="E141" s="119" t="s">
        <v>811</v>
      </c>
      <c r="F141" s="118"/>
      <c r="G141" s="113">
        <f>G142+G144+G146+G149+G151+G153+G155+G157+G159+G162+G165+G167</f>
        <v>335.5</v>
      </c>
      <c r="H141" s="113">
        <f t="shared" ref="H141:I141" si="57">H142+H144+H146+H149+H151+H153+H155+H157+H159+H162+H165+H167</f>
        <v>0</v>
      </c>
      <c r="I141" s="113">
        <f t="shared" si="57"/>
        <v>0</v>
      </c>
      <c r="J141" s="104">
        <f t="shared" ref="J141:J204" si="58">G141+H141+I141</f>
        <v>335.5</v>
      </c>
    </row>
    <row r="142" spans="1:10" ht="51" outlineLevel="1" x14ac:dyDescent="0.25">
      <c r="A142" s="86" t="s">
        <v>416</v>
      </c>
      <c r="B142" s="120" t="s">
        <v>32</v>
      </c>
      <c r="C142" s="120" t="s">
        <v>761</v>
      </c>
      <c r="D142" s="120" t="s">
        <v>759</v>
      </c>
      <c r="E142" s="122" t="s">
        <v>812</v>
      </c>
      <c r="F142" s="120"/>
      <c r="G142" s="113">
        <f>G143</f>
        <v>0</v>
      </c>
      <c r="H142" s="113">
        <f t="shared" ref="H142:I142" si="59">H143</f>
        <v>0</v>
      </c>
      <c r="I142" s="113">
        <f t="shared" si="59"/>
        <v>0</v>
      </c>
      <c r="J142" s="104">
        <f t="shared" si="58"/>
        <v>0</v>
      </c>
    </row>
    <row r="143" spans="1:10" ht="38.25" outlineLevel="1" x14ac:dyDescent="0.25">
      <c r="A143" s="72" t="s">
        <v>379</v>
      </c>
      <c r="B143" s="73" t="s">
        <v>32</v>
      </c>
      <c r="C143" s="73" t="s">
        <v>761</v>
      </c>
      <c r="D143" s="73" t="s">
        <v>759</v>
      </c>
      <c r="E143" s="121" t="s">
        <v>812</v>
      </c>
      <c r="F143" s="73" t="s">
        <v>61</v>
      </c>
      <c r="G143" s="113">
        <f>'Бюджетная роспись'!J303/1000</f>
        <v>0</v>
      </c>
      <c r="H143" s="113">
        <f>'Бюджетная роспись'!O303/1000</f>
        <v>0</v>
      </c>
      <c r="I143" s="113">
        <f>'Бюджетная роспись'!P303/1000</f>
        <v>0</v>
      </c>
      <c r="J143" s="104">
        <f t="shared" si="58"/>
        <v>0</v>
      </c>
    </row>
    <row r="144" spans="1:10" ht="38.25" outlineLevel="1" x14ac:dyDescent="0.25">
      <c r="A144" s="86" t="s">
        <v>469</v>
      </c>
      <c r="B144" s="120" t="s">
        <v>32</v>
      </c>
      <c r="C144" s="120" t="s">
        <v>761</v>
      </c>
      <c r="D144" s="120" t="s">
        <v>759</v>
      </c>
      <c r="E144" s="122" t="s">
        <v>813</v>
      </c>
      <c r="F144" s="120"/>
      <c r="G144" s="113">
        <f>G145</f>
        <v>0</v>
      </c>
      <c r="H144" s="113">
        <f t="shared" ref="H144:I144" si="60">H145</f>
        <v>0</v>
      </c>
      <c r="I144" s="113">
        <f t="shared" si="60"/>
        <v>0</v>
      </c>
      <c r="J144" s="104">
        <f t="shared" si="58"/>
        <v>0</v>
      </c>
    </row>
    <row r="145" spans="1:10" ht="38.25" outlineLevel="1" x14ac:dyDescent="0.25">
      <c r="A145" s="72" t="s">
        <v>379</v>
      </c>
      <c r="B145" s="73" t="s">
        <v>32</v>
      </c>
      <c r="C145" s="73" t="s">
        <v>761</v>
      </c>
      <c r="D145" s="73" t="s">
        <v>759</v>
      </c>
      <c r="E145" s="121" t="s">
        <v>813</v>
      </c>
      <c r="F145" s="73" t="s">
        <v>61</v>
      </c>
      <c r="G145" s="113">
        <f>'Бюджетная роспись'!J309/1000</f>
        <v>0</v>
      </c>
      <c r="H145" s="113">
        <f>'Бюджетная роспись'!O309/1000</f>
        <v>0</v>
      </c>
      <c r="I145" s="113">
        <f>'Бюджетная роспись'!P309/1000</f>
        <v>0</v>
      </c>
      <c r="J145" s="104">
        <f t="shared" si="58"/>
        <v>0</v>
      </c>
    </row>
    <row r="146" spans="1:10" outlineLevel="1" x14ac:dyDescent="0.25">
      <c r="A146" s="86" t="s">
        <v>422</v>
      </c>
      <c r="B146" s="120" t="s">
        <v>32</v>
      </c>
      <c r="C146" s="120" t="s">
        <v>761</v>
      </c>
      <c r="D146" s="120" t="s">
        <v>759</v>
      </c>
      <c r="E146" s="122" t="s">
        <v>814</v>
      </c>
      <c r="F146" s="120"/>
      <c r="G146" s="113">
        <f>G147+G148</f>
        <v>0</v>
      </c>
      <c r="H146" s="113">
        <f t="shared" ref="H146:I146" si="61">H147+H148</f>
        <v>0</v>
      </c>
      <c r="I146" s="113">
        <f t="shared" si="61"/>
        <v>0</v>
      </c>
      <c r="J146" s="104">
        <f t="shared" si="58"/>
        <v>0</v>
      </c>
    </row>
    <row r="147" spans="1:10" ht="38.25" outlineLevel="1" x14ac:dyDescent="0.25">
      <c r="A147" s="72" t="s">
        <v>379</v>
      </c>
      <c r="B147" s="73" t="s">
        <v>32</v>
      </c>
      <c r="C147" s="73" t="s">
        <v>761</v>
      </c>
      <c r="D147" s="73" t="s">
        <v>759</v>
      </c>
      <c r="E147" s="121" t="s">
        <v>814</v>
      </c>
      <c r="F147" s="73" t="s">
        <v>61</v>
      </c>
      <c r="G147" s="113">
        <f>'Бюджетная роспись'!J318/1000</f>
        <v>0</v>
      </c>
      <c r="H147" s="113">
        <f>'Бюджетная роспись'!O318/1000</f>
        <v>0</v>
      </c>
      <c r="I147" s="113">
        <f>'Бюджетная роспись'!P318/1000</f>
        <v>0</v>
      </c>
      <c r="J147" s="104">
        <f t="shared" si="58"/>
        <v>0</v>
      </c>
    </row>
    <row r="148" spans="1:10" outlineLevel="1" x14ac:dyDescent="0.25">
      <c r="A148" s="72" t="s">
        <v>381</v>
      </c>
      <c r="B148" s="73" t="s">
        <v>32</v>
      </c>
      <c r="C148" s="73" t="s">
        <v>761</v>
      </c>
      <c r="D148" s="73" t="s">
        <v>759</v>
      </c>
      <c r="E148" s="121" t="s">
        <v>814</v>
      </c>
      <c r="F148" s="73" t="s">
        <v>159</v>
      </c>
      <c r="G148" s="113">
        <f>'Бюджетная роспись'!J325/1000</f>
        <v>0</v>
      </c>
      <c r="H148" s="113">
        <f>'Бюджетная роспись'!O325/1000</f>
        <v>0</v>
      </c>
      <c r="I148" s="113">
        <f>'Бюджетная роспись'!P325/1000</f>
        <v>0</v>
      </c>
      <c r="J148" s="104">
        <f t="shared" si="58"/>
        <v>0</v>
      </c>
    </row>
    <row r="149" spans="1:10" outlineLevel="1" x14ac:dyDescent="0.25">
      <c r="A149" s="86" t="s">
        <v>423</v>
      </c>
      <c r="B149" s="120" t="s">
        <v>32</v>
      </c>
      <c r="C149" s="120" t="s">
        <v>761</v>
      </c>
      <c r="D149" s="120" t="s">
        <v>759</v>
      </c>
      <c r="E149" s="122" t="s">
        <v>815</v>
      </c>
      <c r="F149" s="120"/>
      <c r="G149" s="113">
        <f>G150</f>
        <v>0</v>
      </c>
      <c r="H149" s="113">
        <f t="shared" ref="H149:I149" si="62">H150</f>
        <v>0</v>
      </c>
      <c r="I149" s="113">
        <f t="shared" si="62"/>
        <v>0</v>
      </c>
      <c r="J149" s="104">
        <f t="shared" si="58"/>
        <v>0</v>
      </c>
    </row>
    <row r="150" spans="1:10" ht="38.25" outlineLevel="1" x14ac:dyDescent="0.25">
      <c r="A150" s="72" t="s">
        <v>379</v>
      </c>
      <c r="B150" s="73" t="s">
        <v>32</v>
      </c>
      <c r="C150" s="73" t="s">
        <v>761</v>
      </c>
      <c r="D150" s="73" t="s">
        <v>759</v>
      </c>
      <c r="E150" s="121" t="s">
        <v>815</v>
      </c>
      <c r="F150" s="73" t="s">
        <v>61</v>
      </c>
      <c r="G150" s="113">
        <f>'Бюджетная роспись'!J330/1000</f>
        <v>0</v>
      </c>
      <c r="H150" s="113">
        <f>'Бюджетная роспись'!O330/1000</f>
        <v>0</v>
      </c>
      <c r="I150" s="113">
        <f>'Бюджетная роспись'!P330/1000</f>
        <v>0</v>
      </c>
      <c r="J150" s="104">
        <f t="shared" si="58"/>
        <v>0</v>
      </c>
    </row>
    <row r="151" spans="1:10" ht="76.5" outlineLevel="1" x14ac:dyDescent="0.25">
      <c r="A151" s="86" t="s">
        <v>458</v>
      </c>
      <c r="B151" s="120" t="s">
        <v>32</v>
      </c>
      <c r="C151" s="120" t="s">
        <v>761</v>
      </c>
      <c r="D151" s="120" t="s">
        <v>759</v>
      </c>
      <c r="E151" s="122" t="s">
        <v>816</v>
      </c>
      <c r="F151" s="120"/>
      <c r="G151" s="113">
        <f>G152</f>
        <v>0</v>
      </c>
      <c r="H151" s="113">
        <f t="shared" ref="H151:I151" si="63">H152</f>
        <v>0</v>
      </c>
      <c r="I151" s="113">
        <f t="shared" si="63"/>
        <v>0</v>
      </c>
      <c r="J151" s="104">
        <f t="shared" si="58"/>
        <v>0</v>
      </c>
    </row>
    <row r="152" spans="1:10" ht="38.25" outlineLevel="1" x14ac:dyDescent="0.25">
      <c r="A152" s="72" t="s">
        <v>379</v>
      </c>
      <c r="B152" s="73" t="s">
        <v>32</v>
      </c>
      <c r="C152" s="73" t="s">
        <v>761</v>
      </c>
      <c r="D152" s="73" t="s">
        <v>759</v>
      </c>
      <c r="E152" s="121" t="s">
        <v>816</v>
      </c>
      <c r="F152" s="73" t="s">
        <v>61</v>
      </c>
      <c r="G152" s="113">
        <f>'Бюджетная роспись'!J338/1000</f>
        <v>0</v>
      </c>
      <c r="H152" s="113">
        <f>'Бюджетная роспись'!O338/1000</f>
        <v>0</v>
      </c>
      <c r="I152" s="113">
        <f>'Бюджетная роспись'!P338/1000</f>
        <v>0</v>
      </c>
      <c r="J152" s="104">
        <f t="shared" si="58"/>
        <v>0</v>
      </c>
    </row>
    <row r="153" spans="1:10" ht="38.25" outlineLevel="1" x14ac:dyDescent="0.25">
      <c r="A153" s="86" t="s">
        <v>424</v>
      </c>
      <c r="B153" s="120" t="s">
        <v>32</v>
      </c>
      <c r="C153" s="120" t="s">
        <v>761</v>
      </c>
      <c r="D153" s="120" t="s">
        <v>759</v>
      </c>
      <c r="E153" s="122" t="s">
        <v>817</v>
      </c>
      <c r="F153" s="120"/>
      <c r="G153" s="113">
        <f>G154</f>
        <v>100</v>
      </c>
      <c r="H153" s="113">
        <f t="shared" ref="H153:I153" si="64">H154</f>
        <v>0</v>
      </c>
      <c r="I153" s="113">
        <f t="shared" si="64"/>
        <v>0</v>
      </c>
      <c r="J153" s="104">
        <f t="shared" si="58"/>
        <v>100</v>
      </c>
    </row>
    <row r="154" spans="1:10" ht="38.25" outlineLevel="1" x14ac:dyDescent="0.25">
      <c r="A154" s="72" t="s">
        <v>379</v>
      </c>
      <c r="B154" s="73" t="s">
        <v>32</v>
      </c>
      <c r="C154" s="73" t="s">
        <v>761</v>
      </c>
      <c r="D154" s="73" t="s">
        <v>759</v>
      </c>
      <c r="E154" s="121" t="s">
        <v>817</v>
      </c>
      <c r="F154" s="73" t="s">
        <v>61</v>
      </c>
      <c r="G154" s="113">
        <f>'Бюджетная роспись'!J347/1000</f>
        <v>100</v>
      </c>
      <c r="H154" s="113">
        <f>'Бюджетная роспись'!O347/1000</f>
        <v>0</v>
      </c>
      <c r="I154" s="113">
        <f>'Бюджетная роспись'!P347/1000</f>
        <v>0</v>
      </c>
      <c r="J154" s="104">
        <f t="shared" si="58"/>
        <v>100</v>
      </c>
    </row>
    <row r="155" spans="1:10" ht="38.25" outlineLevel="1" x14ac:dyDescent="0.25">
      <c r="A155" s="86" t="s">
        <v>425</v>
      </c>
      <c r="B155" s="120" t="s">
        <v>32</v>
      </c>
      <c r="C155" s="120" t="s">
        <v>761</v>
      </c>
      <c r="D155" s="120" t="s">
        <v>759</v>
      </c>
      <c r="E155" s="122" t="s">
        <v>818</v>
      </c>
      <c r="F155" s="120"/>
      <c r="G155" s="113">
        <f>G156</f>
        <v>0</v>
      </c>
      <c r="H155" s="113">
        <f t="shared" ref="H155:I155" si="65">H156</f>
        <v>0</v>
      </c>
      <c r="I155" s="113">
        <f t="shared" si="65"/>
        <v>0</v>
      </c>
      <c r="J155" s="104">
        <f t="shared" si="58"/>
        <v>0</v>
      </c>
    </row>
    <row r="156" spans="1:10" ht="38.25" outlineLevel="1" x14ac:dyDescent="0.25">
      <c r="A156" s="72" t="s">
        <v>379</v>
      </c>
      <c r="B156" s="73" t="s">
        <v>32</v>
      </c>
      <c r="C156" s="73" t="s">
        <v>761</v>
      </c>
      <c r="D156" s="73" t="s">
        <v>759</v>
      </c>
      <c r="E156" s="121" t="s">
        <v>818</v>
      </c>
      <c r="F156" s="73" t="s">
        <v>61</v>
      </c>
      <c r="G156" s="113">
        <f>'Бюджетная роспись'!J356/1000</f>
        <v>0</v>
      </c>
      <c r="H156" s="113">
        <f>'Бюджетная роспись'!O356/1000</f>
        <v>0</v>
      </c>
      <c r="I156" s="113">
        <f>'Бюджетная роспись'!P356/1000</f>
        <v>0</v>
      </c>
      <c r="J156" s="104">
        <f t="shared" si="58"/>
        <v>0</v>
      </c>
    </row>
    <row r="157" spans="1:10" ht="25.5" outlineLevel="1" x14ac:dyDescent="0.25">
      <c r="A157" s="86" t="s">
        <v>426</v>
      </c>
      <c r="B157" s="120" t="s">
        <v>32</v>
      </c>
      <c r="C157" s="120" t="s">
        <v>761</v>
      </c>
      <c r="D157" s="120" t="s">
        <v>759</v>
      </c>
      <c r="E157" s="122" t="s">
        <v>819</v>
      </c>
      <c r="F157" s="120"/>
      <c r="G157" s="113">
        <f>G158</f>
        <v>0</v>
      </c>
      <c r="H157" s="113">
        <f t="shared" ref="H157:I157" si="66">H158</f>
        <v>0</v>
      </c>
      <c r="I157" s="113">
        <f t="shared" si="66"/>
        <v>0</v>
      </c>
      <c r="J157" s="104">
        <f t="shared" si="58"/>
        <v>0</v>
      </c>
    </row>
    <row r="158" spans="1:10" ht="38.25" outlineLevel="1" x14ac:dyDescent="0.25">
      <c r="A158" s="72" t="s">
        <v>379</v>
      </c>
      <c r="B158" s="73" t="s">
        <v>32</v>
      </c>
      <c r="C158" s="73" t="s">
        <v>761</v>
      </c>
      <c r="D158" s="73" t="s">
        <v>759</v>
      </c>
      <c r="E158" s="121" t="s">
        <v>819</v>
      </c>
      <c r="F158" s="73" t="s">
        <v>61</v>
      </c>
      <c r="G158" s="113">
        <f>'Бюджетная роспись'!J363/1000</f>
        <v>0</v>
      </c>
      <c r="H158" s="113">
        <f>'Бюджетная роспись'!O363/1000</f>
        <v>0</v>
      </c>
      <c r="I158" s="113">
        <f>'Бюджетная роспись'!P363/1000</f>
        <v>0</v>
      </c>
      <c r="J158" s="104">
        <f t="shared" si="58"/>
        <v>0</v>
      </c>
    </row>
    <row r="159" spans="1:10" ht="25.5" outlineLevel="1" x14ac:dyDescent="0.25">
      <c r="A159" s="86" t="s">
        <v>427</v>
      </c>
      <c r="B159" s="120" t="s">
        <v>32</v>
      </c>
      <c r="C159" s="120" t="s">
        <v>761</v>
      </c>
      <c r="D159" s="120" t="s">
        <v>759</v>
      </c>
      <c r="E159" s="122" t="s">
        <v>820</v>
      </c>
      <c r="F159" s="120"/>
      <c r="G159" s="113">
        <f>G160+G161</f>
        <v>130.19999999999999</v>
      </c>
      <c r="H159" s="113">
        <f t="shared" ref="H159:I159" si="67">H160+H161</f>
        <v>0</v>
      </c>
      <c r="I159" s="113">
        <f t="shared" si="67"/>
        <v>0</v>
      </c>
      <c r="J159" s="104">
        <f t="shared" si="58"/>
        <v>130.19999999999999</v>
      </c>
    </row>
    <row r="160" spans="1:10" ht="38.25" outlineLevel="1" x14ac:dyDescent="0.25">
      <c r="A160" s="72" t="s">
        <v>379</v>
      </c>
      <c r="B160" s="73" t="s">
        <v>32</v>
      </c>
      <c r="C160" s="73" t="s">
        <v>761</v>
      </c>
      <c r="D160" s="73" t="s">
        <v>759</v>
      </c>
      <c r="E160" s="121" t="s">
        <v>820</v>
      </c>
      <c r="F160" s="73" t="s">
        <v>61</v>
      </c>
      <c r="G160" s="113">
        <f>'Бюджетная роспись'!J368/1000</f>
        <v>130.19999999999999</v>
      </c>
      <c r="H160" s="113">
        <f>'Бюджетная роспись'!O368/1000</f>
        <v>0</v>
      </c>
      <c r="I160" s="113">
        <f>'Бюджетная роспись'!P368/1000</f>
        <v>0</v>
      </c>
      <c r="J160" s="104">
        <f t="shared" si="58"/>
        <v>130.19999999999999</v>
      </c>
    </row>
    <row r="161" spans="1:10" outlineLevel="1" x14ac:dyDescent="0.25">
      <c r="A161" s="72" t="s">
        <v>381</v>
      </c>
      <c r="B161" s="73" t="s">
        <v>32</v>
      </c>
      <c r="C161" s="73" t="s">
        <v>761</v>
      </c>
      <c r="D161" s="73" t="s">
        <v>759</v>
      </c>
      <c r="E161" s="121" t="s">
        <v>820</v>
      </c>
      <c r="F161" s="73" t="s">
        <v>159</v>
      </c>
      <c r="G161" s="113">
        <f>'Бюджетная роспись'!J392/1000</f>
        <v>0</v>
      </c>
      <c r="H161" s="113">
        <f>'Бюджетная роспись'!O392/1000</f>
        <v>0</v>
      </c>
      <c r="I161" s="113">
        <f>'Бюджетная роспись'!P392/1000</f>
        <v>0</v>
      </c>
      <c r="J161" s="104">
        <f t="shared" si="58"/>
        <v>0</v>
      </c>
    </row>
    <row r="162" spans="1:10" ht="38.25" outlineLevel="1" x14ac:dyDescent="0.25">
      <c r="A162" s="86" t="s">
        <v>428</v>
      </c>
      <c r="B162" s="120" t="s">
        <v>32</v>
      </c>
      <c r="C162" s="120" t="s">
        <v>761</v>
      </c>
      <c r="D162" s="120" t="s">
        <v>759</v>
      </c>
      <c r="E162" s="122" t="s">
        <v>821</v>
      </c>
      <c r="F162" s="120"/>
      <c r="G162" s="113">
        <f>G163+G164</f>
        <v>0</v>
      </c>
      <c r="H162" s="113">
        <f t="shared" ref="H162:I162" si="68">H163+H164</f>
        <v>0</v>
      </c>
      <c r="I162" s="113">
        <f t="shared" si="68"/>
        <v>0</v>
      </c>
      <c r="J162" s="104">
        <f t="shared" si="58"/>
        <v>0</v>
      </c>
    </row>
    <row r="163" spans="1:10" ht="38.25" outlineLevel="1" x14ac:dyDescent="0.25">
      <c r="A163" s="72" t="s">
        <v>379</v>
      </c>
      <c r="B163" s="73" t="s">
        <v>32</v>
      </c>
      <c r="C163" s="73" t="s">
        <v>761</v>
      </c>
      <c r="D163" s="73" t="s">
        <v>759</v>
      </c>
      <c r="E163" s="121" t="s">
        <v>821</v>
      </c>
      <c r="F163" s="73" t="s">
        <v>61</v>
      </c>
      <c r="G163" s="113">
        <f>'Бюджетная роспись'!J396/1000</f>
        <v>0</v>
      </c>
      <c r="H163" s="113">
        <f>'Бюджетная роспись'!O396/1000</f>
        <v>0</v>
      </c>
      <c r="I163" s="113">
        <f>'Бюджетная роспись'!P396/1000</f>
        <v>0</v>
      </c>
      <c r="J163" s="104">
        <f t="shared" si="58"/>
        <v>0</v>
      </c>
    </row>
    <row r="164" spans="1:10" outlineLevel="1" x14ac:dyDescent="0.25">
      <c r="A164" s="72" t="s">
        <v>388</v>
      </c>
      <c r="B164" s="73" t="s">
        <v>32</v>
      </c>
      <c r="C164" s="73" t="s">
        <v>761</v>
      </c>
      <c r="D164" s="73" t="s">
        <v>759</v>
      </c>
      <c r="E164" s="121" t="s">
        <v>821</v>
      </c>
      <c r="F164" s="73" t="s">
        <v>154</v>
      </c>
      <c r="G164" s="113">
        <f>'Бюджетная роспись'!J400/1000</f>
        <v>0</v>
      </c>
      <c r="H164" s="113">
        <f>'Бюджетная роспись'!O400/1000</f>
        <v>0</v>
      </c>
      <c r="I164" s="113">
        <f>'Бюджетная роспись'!P400/1000</f>
        <v>0</v>
      </c>
      <c r="J164" s="104">
        <f t="shared" si="58"/>
        <v>0</v>
      </c>
    </row>
    <row r="165" spans="1:10" ht="38.25" outlineLevel="1" x14ac:dyDescent="0.25">
      <c r="A165" s="86" t="s">
        <v>429</v>
      </c>
      <c r="B165" s="120" t="s">
        <v>32</v>
      </c>
      <c r="C165" s="120" t="s">
        <v>761</v>
      </c>
      <c r="D165" s="120" t="s">
        <v>759</v>
      </c>
      <c r="E165" s="122" t="s">
        <v>822</v>
      </c>
      <c r="F165" s="120"/>
      <c r="G165" s="113">
        <f>G166</f>
        <v>0</v>
      </c>
      <c r="H165" s="113">
        <f t="shared" ref="H165:I165" si="69">H166</f>
        <v>0</v>
      </c>
      <c r="I165" s="113">
        <f t="shared" si="69"/>
        <v>0</v>
      </c>
      <c r="J165" s="104">
        <f t="shared" si="58"/>
        <v>0</v>
      </c>
    </row>
    <row r="166" spans="1:10" ht="38.25" outlineLevel="1" x14ac:dyDescent="0.25">
      <c r="A166" s="72" t="s">
        <v>379</v>
      </c>
      <c r="B166" s="73" t="s">
        <v>32</v>
      </c>
      <c r="C166" s="73" t="s">
        <v>761</v>
      </c>
      <c r="D166" s="73" t="s">
        <v>759</v>
      </c>
      <c r="E166" s="121" t="s">
        <v>822</v>
      </c>
      <c r="F166" s="73" t="s">
        <v>61</v>
      </c>
      <c r="G166" s="113">
        <f>'Бюджетная роспись'!J404/1000</f>
        <v>0</v>
      </c>
      <c r="H166" s="113">
        <f>'Бюджетная роспись'!O404/1000</f>
        <v>0</v>
      </c>
      <c r="I166" s="113">
        <f>'Бюджетная роспись'!P404/1000</f>
        <v>0</v>
      </c>
      <c r="J166" s="104">
        <f t="shared" si="58"/>
        <v>0</v>
      </c>
    </row>
    <row r="167" spans="1:10" outlineLevel="1" x14ac:dyDescent="0.25">
      <c r="A167" s="86" t="s">
        <v>422</v>
      </c>
      <c r="B167" s="120" t="s">
        <v>32</v>
      </c>
      <c r="C167" s="120" t="s">
        <v>761</v>
      </c>
      <c r="D167" s="120" t="s">
        <v>759</v>
      </c>
      <c r="E167" s="122" t="s">
        <v>823</v>
      </c>
      <c r="F167" s="120"/>
      <c r="G167" s="113">
        <f>G168</f>
        <v>105.3</v>
      </c>
      <c r="H167" s="113">
        <f t="shared" ref="H167:I167" si="70">H168</f>
        <v>0</v>
      </c>
      <c r="I167" s="113">
        <f t="shared" si="70"/>
        <v>0</v>
      </c>
      <c r="J167" s="104">
        <f t="shared" si="58"/>
        <v>105.3</v>
      </c>
    </row>
    <row r="168" spans="1:10" ht="38.25" outlineLevel="1" x14ac:dyDescent="0.25">
      <c r="A168" s="72" t="s">
        <v>379</v>
      </c>
      <c r="B168" s="73" t="s">
        <v>32</v>
      </c>
      <c r="C168" s="73" t="s">
        <v>761</v>
      </c>
      <c r="D168" s="73" t="s">
        <v>759</v>
      </c>
      <c r="E168" s="121" t="s">
        <v>823</v>
      </c>
      <c r="F168" s="73" t="s">
        <v>61</v>
      </c>
      <c r="G168" s="113">
        <f>'Бюджетная роспись'!J409/1000</f>
        <v>105.3</v>
      </c>
      <c r="H168" s="113">
        <f>'Бюджетная роспись'!O409/1000</f>
        <v>0</v>
      </c>
      <c r="I168" s="113">
        <f>'Бюджетная роспись'!P409/1000</f>
        <v>0</v>
      </c>
      <c r="J168" s="104">
        <f t="shared" si="58"/>
        <v>105.3</v>
      </c>
    </row>
    <row r="169" spans="1:10" ht="25.5" outlineLevel="1" x14ac:dyDescent="0.25">
      <c r="A169" s="117" t="s">
        <v>468</v>
      </c>
      <c r="B169" s="118" t="s">
        <v>32</v>
      </c>
      <c r="C169" s="118" t="s">
        <v>761</v>
      </c>
      <c r="D169" s="118" t="s">
        <v>759</v>
      </c>
      <c r="E169" s="119" t="s">
        <v>824</v>
      </c>
      <c r="F169" s="118"/>
      <c r="G169" s="113">
        <f>G170</f>
        <v>0</v>
      </c>
      <c r="H169" s="113">
        <f t="shared" ref="H169:I170" si="71">H170</f>
        <v>0</v>
      </c>
      <c r="I169" s="113">
        <f t="shared" si="71"/>
        <v>0</v>
      </c>
      <c r="J169" s="104">
        <f t="shared" si="58"/>
        <v>0</v>
      </c>
    </row>
    <row r="170" spans="1:10" ht="25.5" outlineLevel="1" x14ac:dyDescent="0.25">
      <c r="A170" s="86" t="s">
        <v>430</v>
      </c>
      <c r="B170" s="120" t="s">
        <v>32</v>
      </c>
      <c r="C170" s="120" t="s">
        <v>761</v>
      </c>
      <c r="D170" s="120" t="s">
        <v>759</v>
      </c>
      <c r="E170" s="122" t="s">
        <v>825</v>
      </c>
      <c r="F170" s="120"/>
      <c r="G170" s="113">
        <f>G171</f>
        <v>0</v>
      </c>
      <c r="H170" s="113">
        <f t="shared" si="71"/>
        <v>0</v>
      </c>
      <c r="I170" s="113">
        <f t="shared" si="71"/>
        <v>0</v>
      </c>
      <c r="J170" s="104">
        <f t="shared" si="58"/>
        <v>0</v>
      </c>
    </row>
    <row r="171" spans="1:10" ht="38.25" outlineLevel="1" x14ac:dyDescent="0.25">
      <c r="A171" s="72" t="s">
        <v>379</v>
      </c>
      <c r="B171" s="73" t="s">
        <v>32</v>
      </c>
      <c r="C171" s="73" t="s">
        <v>761</v>
      </c>
      <c r="D171" s="73" t="s">
        <v>759</v>
      </c>
      <c r="E171" s="121" t="s">
        <v>825</v>
      </c>
      <c r="F171" s="73" t="s">
        <v>61</v>
      </c>
      <c r="G171" s="113">
        <f>'Бюджетная роспись'!J413/1000</f>
        <v>0</v>
      </c>
      <c r="H171" s="113">
        <f>'Бюджетная роспись'!O413/1000</f>
        <v>0</v>
      </c>
      <c r="I171" s="113">
        <f>'Бюджетная роспись'!P413/1000</f>
        <v>0</v>
      </c>
      <c r="J171" s="104">
        <f t="shared" si="58"/>
        <v>0</v>
      </c>
    </row>
    <row r="172" spans="1:10" ht="25.5" x14ac:dyDescent="0.25">
      <c r="A172" s="84" t="s">
        <v>431</v>
      </c>
      <c r="B172" s="107" t="s">
        <v>32</v>
      </c>
      <c r="C172" s="107" t="s">
        <v>761</v>
      </c>
      <c r="D172" s="107" t="s">
        <v>761</v>
      </c>
      <c r="E172" s="108" t="s">
        <v>774</v>
      </c>
      <c r="F172" s="107"/>
      <c r="G172" s="109">
        <f>G173</f>
        <v>0</v>
      </c>
      <c r="H172" s="109">
        <f t="shared" ref="H172:I173" si="72">H173</f>
        <v>0</v>
      </c>
      <c r="I172" s="109">
        <f t="shared" si="72"/>
        <v>0</v>
      </c>
      <c r="J172" s="104">
        <f t="shared" si="58"/>
        <v>0</v>
      </c>
    </row>
    <row r="173" spans="1:10" ht="51" outlineLevel="1" x14ac:dyDescent="0.25">
      <c r="A173" s="110" t="s">
        <v>456</v>
      </c>
      <c r="B173" s="111" t="s">
        <v>32</v>
      </c>
      <c r="C173" s="111" t="s">
        <v>761</v>
      </c>
      <c r="D173" s="111" t="s">
        <v>761</v>
      </c>
      <c r="E173" s="112" t="s">
        <v>605</v>
      </c>
      <c r="F173" s="111"/>
      <c r="G173" s="113">
        <f>G174</f>
        <v>0</v>
      </c>
      <c r="H173" s="113">
        <f t="shared" si="72"/>
        <v>0</v>
      </c>
      <c r="I173" s="113">
        <f t="shared" si="72"/>
        <v>0</v>
      </c>
      <c r="J173" s="104">
        <f t="shared" si="58"/>
        <v>0</v>
      </c>
    </row>
    <row r="174" spans="1:10" ht="38.25" outlineLevel="1" x14ac:dyDescent="0.25">
      <c r="A174" s="114" t="s">
        <v>412</v>
      </c>
      <c r="B174" s="115" t="s">
        <v>32</v>
      </c>
      <c r="C174" s="115" t="s">
        <v>761</v>
      </c>
      <c r="D174" s="115" t="s">
        <v>761</v>
      </c>
      <c r="E174" s="116" t="s">
        <v>802</v>
      </c>
      <c r="F174" s="115"/>
      <c r="G174" s="113">
        <f>G175+G178</f>
        <v>0</v>
      </c>
      <c r="H174" s="113">
        <f t="shared" ref="H174:I174" si="73">H175+H178</f>
        <v>0</v>
      </c>
      <c r="I174" s="113">
        <f t="shared" si="73"/>
        <v>0</v>
      </c>
      <c r="J174" s="104">
        <f t="shared" si="58"/>
        <v>0</v>
      </c>
    </row>
    <row r="175" spans="1:10" ht="38.25" outlineLevel="1" x14ac:dyDescent="0.25">
      <c r="A175" s="117" t="s">
        <v>413</v>
      </c>
      <c r="B175" s="118" t="s">
        <v>32</v>
      </c>
      <c r="C175" s="118" t="s">
        <v>761</v>
      </c>
      <c r="D175" s="118" t="s">
        <v>761</v>
      </c>
      <c r="E175" s="119" t="s">
        <v>803</v>
      </c>
      <c r="F175" s="118"/>
      <c r="G175" s="113">
        <f>G176</f>
        <v>0</v>
      </c>
      <c r="H175" s="113">
        <f t="shared" ref="H175:I176" si="74">H176</f>
        <v>0</v>
      </c>
      <c r="I175" s="113">
        <f t="shared" si="74"/>
        <v>0</v>
      </c>
      <c r="J175" s="104">
        <f t="shared" si="58"/>
        <v>0</v>
      </c>
    </row>
    <row r="176" spans="1:10" ht="38.25" outlineLevel="1" x14ac:dyDescent="0.25">
      <c r="A176" s="86" t="s">
        <v>433</v>
      </c>
      <c r="B176" s="120" t="s">
        <v>32</v>
      </c>
      <c r="C176" s="120" t="s">
        <v>761</v>
      </c>
      <c r="D176" s="120" t="s">
        <v>761</v>
      </c>
      <c r="E176" s="122" t="s">
        <v>826</v>
      </c>
      <c r="F176" s="120"/>
      <c r="G176" s="113">
        <f>G177</f>
        <v>0</v>
      </c>
      <c r="H176" s="113">
        <f t="shared" si="74"/>
        <v>0</v>
      </c>
      <c r="I176" s="113">
        <f t="shared" si="74"/>
        <v>0</v>
      </c>
      <c r="J176" s="104">
        <f t="shared" si="58"/>
        <v>0</v>
      </c>
    </row>
    <row r="177" spans="1:10" ht="38.25" outlineLevel="1" x14ac:dyDescent="0.25">
      <c r="A177" s="72" t="s">
        <v>432</v>
      </c>
      <c r="B177" s="73" t="s">
        <v>32</v>
      </c>
      <c r="C177" s="73" t="s">
        <v>761</v>
      </c>
      <c r="D177" s="73" t="s">
        <v>761</v>
      </c>
      <c r="E177" s="121" t="s">
        <v>826</v>
      </c>
      <c r="F177" s="73" t="s">
        <v>262</v>
      </c>
      <c r="G177" s="113">
        <f>'Бюджетная роспись'!J418/1000</f>
        <v>0</v>
      </c>
      <c r="H177" s="113">
        <f>'Бюджетная роспись'!O418/1000</f>
        <v>0</v>
      </c>
      <c r="I177" s="113">
        <f>'Бюджетная роспись'!P418/1000</f>
        <v>0</v>
      </c>
      <c r="J177" s="104">
        <f t="shared" si="58"/>
        <v>0</v>
      </c>
    </row>
    <row r="178" spans="1:10" ht="25.5" outlineLevel="1" x14ac:dyDescent="0.25">
      <c r="A178" s="117" t="s">
        <v>467</v>
      </c>
      <c r="B178" s="118" t="s">
        <v>32</v>
      </c>
      <c r="C178" s="118" t="s">
        <v>761</v>
      </c>
      <c r="D178" s="118" t="s">
        <v>761</v>
      </c>
      <c r="E178" s="119" t="s">
        <v>811</v>
      </c>
      <c r="F178" s="118"/>
      <c r="G178" s="113">
        <f>G179</f>
        <v>0</v>
      </c>
      <c r="H178" s="113">
        <f t="shared" ref="H178:I179" si="75">H179</f>
        <v>0</v>
      </c>
      <c r="I178" s="113">
        <f t="shared" si="75"/>
        <v>0</v>
      </c>
      <c r="J178" s="104">
        <f t="shared" si="58"/>
        <v>0</v>
      </c>
    </row>
    <row r="179" spans="1:10" ht="38.25" outlineLevel="1" x14ac:dyDescent="0.25">
      <c r="A179" s="86" t="s">
        <v>433</v>
      </c>
      <c r="B179" s="120" t="s">
        <v>32</v>
      </c>
      <c r="C179" s="120" t="s">
        <v>761</v>
      </c>
      <c r="D179" s="120" t="s">
        <v>761</v>
      </c>
      <c r="E179" s="122" t="s">
        <v>827</v>
      </c>
      <c r="F179" s="120"/>
      <c r="G179" s="113">
        <f>G180</f>
        <v>0</v>
      </c>
      <c r="H179" s="113">
        <f t="shared" si="75"/>
        <v>0</v>
      </c>
      <c r="I179" s="113">
        <f t="shared" si="75"/>
        <v>0</v>
      </c>
      <c r="J179" s="104">
        <f t="shared" si="58"/>
        <v>0</v>
      </c>
    </row>
    <row r="180" spans="1:10" ht="38.25" outlineLevel="1" x14ac:dyDescent="0.25">
      <c r="A180" s="72" t="s">
        <v>432</v>
      </c>
      <c r="B180" s="73" t="s">
        <v>32</v>
      </c>
      <c r="C180" s="73" t="s">
        <v>761</v>
      </c>
      <c r="D180" s="73" t="s">
        <v>761</v>
      </c>
      <c r="E180" s="121" t="s">
        <v>827</v>
      </c>
      <c r="F180" s="73" t="s">
        <v>262</v>
      </c>
      <c r="G180" s="113">
        <f>'Бюджетная роспись'!J421/1000</f>
        <v>0</v>
      </c>
      <c r="H180" s="113">
        <f>'Бюджетная роспись'!O421/1000</f>
        <v>0</v>
      </c>
      <c r="I180" s="113">
        <f>'Бюджетная роспись'!P421/1000</f>
        <v>0</v>
      </c>
      <c r="J180" s="104">
        <f t="shared" si="58"/>
        <v>0</v>
      </c>
    </row>
    <row r="181" spans="1:10" x14ac:dyDescent="0.25">
      <c r="A181" s="69" t="s">
        <v>434</v>
      </c>
      <c r="B181" s="70" t="s">
        <v>32</v>
      </c>
      <c r="C181" s="70" t="s">
        <v>762</v>
      </c>
      <c r="D181" s="70" t="s">
        <v>764</v>
      </c>
      <c r="E181" s="105" t="s">
        <v>774</v>
      </c>
      <c r="F181" s="70"/>
      <c r="G181" s="106">
        <f>G182</f>
        <v>869.6</v>
      </c>
      <c r="H181" s="106">
        <f t="shared" ref="H181:I183" si="76">H182</f>
        <v>450</v>
      </c>
      <c r="I181" s="106">
        <f t="shared" si="76"/>
        <v>200</v>
      </c>
      <c r="J181" s="104">
        <f t="shared" si="58"/>
        <v>1519.6</v>
      </c>
    </row>
    <row r="182" spans="1:10" x14ac:dyDescent="0.25">
      <c r="A182" s="84" t="s">
        <v>435</v>
      </c>
      <c r="B182" s="107" t="s">
        <v>32</v>
      </c>
      <c r="C182" s="107" t="s">
        <v>762</v>
      </c>
      <c r="D182" s="107" t="s">
        <v>757</v>
      </c>
      <c r="E182" s="108" t="s">
        <v>774</v>
      </c>
      <c r="F182" s="107"/>
      <c r="G182" s="109">
        <f>G183</f>
        <v>869.6</v>
      </c>
      <c r="H182" s="109">
        <f t="shared" si="76"/>
        <v>450</v>
      </c>
      <c r="I182" s="109">
        <f t="shared" si="76"/>
        <v>200</v>
      </c>
      <c r="J182" s="104">
        <f t="shared" si="58"/>
        <v>1519.6</v>
      </c>
    </row>
    <row r="183" spans="1:10" ht="51" outlineLevel="1" x14ac:dyDescent="0.25">
      <c r="A183" s="110" t="s">
        <v>456</v>
      </c>
      <c r="B183" s="111" t="s">
        <v>32</v>
      </c>
      <c r="C183" s="111" t="s">
        <v>762</v>
      </c>
      <c r="D183" s="111" t="s">
        <v>757</v>
      </c>
      <c r="E183" s="112" t="s">
        <v>605</v>
      </c>
      <c r="F183" s="111"/>
      <c r="G183" s="113">
        <f>G184</f>
        <v>869.6</v>
      </c>
      <c r="H183" s="113">
        <f t="shared" si="76"/>
        <v>450</v>
      </c>
      <c r="I183" s="113">
        <f t="shared" si="76"/>
        <v>200</v>
      </c>
      <c r="J183" s="104">
        <f t="shared" si="58"/>
        <v>1519.6</v>
      </c>
    </row>
    <row r="184" spans="1:10" ht="38.25" outlineLevel="1" x14ac:dyDescent="0.25">
      <c r="A184" s="114" t="s">
        <v>436</v>
      </c>
      <c r="B184" s="115" t="s">
        <v>32</v>
      </c>
      <c r="C184" s="115" t="s">
        <v>762</v>
      </c>
      <c r="D184" s="115" t="s">
        <v>757</v>
      </c>
      <c r="E184" s="116" t="s">
        <v>828</v>
      </c>
      <c r="F184" s="115"/>
      <c r="G184" s="113">
        <f>G185+G195</f>
        <v>869.6</v>
      </c>
      <c r="H184" s="113">
        <f t="shared" ref="H184:I184" si="77">H185+H195</f>
        <v>450</v>
      </c>
      <c r="I184" s="113">
        <f t="shared" si="77"/>
        <v>200</v>
      </c>
      <c r="J184" s="104">
        <f t="shared" si="58"/>
        <v>1519.6</v>
      </c>
    </row>
    <row r="185" spans="1:10" ht="38.25" outlineLevel="1" x14ac:dyDescent="0.25">
      <c r="A185" s="117" t="s">
        <v>437</v>
      </c>
      <c r="B185" s="118" t="s">
        <v>32</v>
      </c>
      <c r="C185" s="118" t="s">
        <v>762</v>
      </c>
      <c r="D185" s="118" t="s">
        <v>757</v>
      </c>
      <c r="E185" s="119" t="s">
        <v>829</v>
      </c>
      <c r="F185" s="118"/>
      <c r="G185" s="113">
        <f>G186+G190+G193</f>
        <v>850.6</v>
      </c>
      <c r="H185" s="113">
        <f t="shared" ref="H185:I185" si="78">H186+H190+H193</f>
        <v>450</v>
      </c>
      <c r="I185" s="113">
        <f t="shared" si="78"/>
        <v>200</v>
      </c>
      <c r="J185" s="104">
        <f t="shared" si="58"/>
        <v>1500.6</v>
      </c>
    </row>
    <row r="186" spans="1:10" ht="25.5" outlineLevel="1" x14ac:dyDescent="0.25">
      <c r="A186" s="86" t="s">
        <v>439</v>
      </c>
      <c r="B186" s="120" t="s">
        <v>32</v>
      </c>
      <c r="C186" s="120" t="s">
        <v>762</v>
      </c>
      <c r="D186" s="120" t="s">
        <v>757</v>
      </c>
      <c r="E186" s="122" t="s">
        <v>830</v>
      </c>
      <c r="F186" s="120"/>
      <c r="G186" s="113">
        <f>G187+G188+G189</f>
        <v>850.6</v>
      </c>
      <c r="H186" s="113">
        <f t="shared" ref="H186:I186" si="79">H187+H188+H189</f>
        <v>450</v>
      </c>
      <c r="I186" s="113">
        <f t="shared" si="79"/>
        <v>200</v>
      </c>
      <c r="J186" s="104">
        <f t="shared" si="58"/>
        <v>1500.6</v>
      </c>
    </row>
    <row r="187" spans="1:10" ht="38.25" outlineLevel="1" x14ac:dyDescent="0.25">
      <c r="A187" s="72" t="s">
        <v>379</v>
      </c>
      <c r="B187" s="73" t="s">
        <v>32</v>
      </c>
      <c r="C187" s="73" t="s">
        <v>762</v>
      </c>
      <c r="D187" s="73" t="s">
        <v>757</v>
      </c>
      <c r="E187" s="121" t="s">
        <v>830</v>
      </c>
      <c r="F187" s="73" t="s">
        <v>61</v>
      </c>
      <c r="G187" s="113">
        <f>'Бюджетная роспись'!J430/1000</f>
        <v>390</v>
      </c>
      <c r="H187" s="113">
        <f>'Бюджетная роспись'!O430/1000</f>
        <v>450</v>
      </c>
      <c r="I187" s="113">
        <f>'Бюджетная роспись'!P430/1000</f>
        <v>200</v>
      </c>
      <c r="J187" s="104">
        <f t="shared" si="58"/>
        <v>1040</v>
      </c>
    </row>
    <row r="188" spans="1:10" outlineLevel="1" x14ac:dyDescent="0.25">
      <c r="A188" s="72" t="s">
        <v>388</v>
      </c>
      <c r="B188" s="73" t="s">
        <v>32</v>
      </c>
      <c r="C188" s="73" t="s">
        <v>762</v>
      </c>
      <c r="D188" s="73" t="s">
        <v>757</v>
      </c>
      <c r="E188" s="121" t="s">
        <v>830</v>
      </c>
      <c r="F188" s="73" t="s">
        <v>154</v>
      </c>
      <c r="G188" s="113">
        <f>'Бюджетная роспись'!J460/1000</f>
        <v>460.6</v>
      </c>
      <c r="H188" s="113">
        <f>'Бюджетная роспись'!O460/1000</f>
        <v>0</v>
      </c>
      <c r="I188" s="113">
        <f>'Бюджетная роспись'!P460/1000</f>
        <v>0</v>
      </c>
      <c r="J188" s="104">
        <f t="shared" si="58"/>
        <v>460.6</v>
      </c>
    </row>
    <row r="189" spans="1:10" outlineLevel="1" x14ac:dyDescent="0.25">
      <c r="A189" s="72" t="s">
        <v>381</v>
      </c>
      <c r="B189" s="73" t="s">
        <v>32</v>
      </c>
      <c r="C189" s="73" t="s">
        <v>762</v>
      </c>
      <c r="D189" s="73" t="s">
        <v>757</v>
      </c>
      <c r="E189" s="121" t="s">
        <v>830</v>
      </c>
      <c r="F189" s="73" t="s">
        <v>159</v>
      </c>
      <c r="G189" s="113">
        <f>'Бюджетная роспись'!J464/1000</f>
        <v>0</v>
      </c>
      <c r="H189" s="113">
        <f>'Бюджетная роспись'!O464/1000</f>
        <v>0</v>
      </c>
      <c r="I189" s="113">
        <f>'Бюджетная роспись'!P464/1000</f>
        <v>0</v>
      </c>
      <c r="J189" s="104">
        <f t="shared" si="58"/>
        <v>0</v>
      </c>
    </row>
    <row r="190" spans="1:10" ht="51" outlineLevel="1" x14ac:dyDescent="0.25">
      <c r="A190" s="72" t="s">
        <v>464</v>
      </c>
      <c r="B190" s="73" t="s">
        <v>32</v>
      </c>
      <c r="C190" s="73" t="s">
        <v>762</v>
      </c>
      <c r="D190" s="73" t="s">
        <v>757</v>
      </c>
      <c r="E190" s="123" t="s">
        <v>831</v>
      </c>
      <c r="F190" s="120"/>
      <c r="G190" s="113">
        <f>G191+G192</f>
        <v>0</v>
      </c>
      <c r="H190" s="113">
        <f t="shared" ref="H190:I190" si="80">H191+H192</f>
        <v>0</v>
      </c>
      <c r="I190" s="113">
        <f t="shared" si="80"/>
        <v>0</v>
      </c>
      <c r="J190" s="104">
        <f t="shared" si="58"/>
        <v>0</v>
      </c>
    </row>
    <row r="191" spans="1:10" ht="25.5" outlineLevel="1" x14ac:dyDescent="0.25">
      <c r="A191" s="86" t="s">
        <v>439</v>
      </c>
      <c r="B191" s="73" t="s">
        <v>32</v>
      </c>
      <c r="C191" s="73" t="s">
        <v>762</v>
      </c>
      <c r="D191" s="73" t="s">
        <v>757</v>
      </c>
      <c r="E191" s="123" t="s">
        <v>831</v>
      </c>
      <c r="F191" s="124" t="s">
        <v>61</v>
      </c>
      <c r="G191" s="113">
        <f>'Бюджетная роспись'!J468/1000</f>
        <v>0</v>
      </c>
      <c r="H191" s="113">
        <f>'Бюджетная роспись'!O468/1000</f>
        <v>0</v>
      </c>
      <c r="I191" s="113">
        <f>'Бюджетная роспись'!P468/1000</f>
        <v>0</v>
      </c>
      <c r="J191" s="104">
        <f t="shared" si="58"/>
        <v>0</v>
      </c>
    </row>
    <row r="192" spans="1:10" outlineLevel="1" x14ac:dyDescent="0.25">
      <c r="A192" s="72" t="s">
        <v>388</v>
      </c>
      <c r="B192" s="73" t="s">
        <v>32</v>
      </c>
      <c r="C192" s="73" t="s">
        <v>762</v>
      </c>
      <c r="D192" s="73" t="s">
        <v>757</v>
      </c>
      <c r="E192" s="123" t="s">
        <v>831</v>
      </c>
      <c r="F192" s="124" t="s">
        <v>154</v>
      </c>
      <c r="G192" s="113">
        <f>'Бюджетная роспись'!J471/1000</f>
        <v>0</v>
      </c>
      <c r="H192" s="113">
        <f>'Бюджетная роспись'!O471/1000</f>
        <v>0</v>
      </c>
      <c r="I192" s="113">
        <f>'Бюджетная роспись'!P471/1000</f>
        <v>0</v>
      </c>
      <c r="J192" s="104">
        <f t="shared" si="58"/>
        <v>0</v>
      </c>
    </row>
    <row r="193" spans="1:10" ht="25.5" outlineLevel="1" x14ac:dyDescent="0.25">
      <c r="A193" s="72" t="s">
        <v>465</v>
      </c>
      <c r="B193" s="73" t="s">
        <v>32</v>
      </c>
      <c r="C193" s="124" t="s">
        <v>762</v>
      </c>
      <c r="D193" s="124" t="s">
        <v>757</v>
      </c>
      <c r="E193" s="123" t="s">
        <v>832</v>
      </c>
      <c r="F193" s="73"/>
      <c r="G193" s="113">
        <f>G194</f>
        <v>0</v>
      </c>
      <c r="H193" s="113">
        <f t="shared" ref="H193:I193" si="81">H194</f>
        <v>0</v>
      </c>
      <c r="I193" s="113">
        <f t="shared" si="81"/>
        <v>0</v>
      </c>
      <c r="J193" s="104">
        <f t="shared" si="58"/>
        <v>0</v>
      </c>
    </row>
    <row r="194" spans="1:10" ht="25.5" outlineLevel="1" x14ac:dyDescent="0.25">
      <c r="A194" s="86" t="s">
        <v>439</v>
      </c>
      <c r="B194" s="73" t="s">
        <v>32</v>
      </c>
      <c r="C194" s="124" t="s">
        <v>762</v>
      </c>
      <c r="D194" s="124" t="s">
        <v>757</v>
      </c>
      <c r="E194" s="123" t="s">
        <v>832</v>
      </c>
      <c r="F194" s="124" t="s">
        <v>61</v>
      </c>
      <c r="G194" s="113">
        <f>'Бюджетная роспись'!J475/1000</f>
        <v>0</v>
      </c>
      <c r="H194" s="113">
        <f>'Бюджетная роспись'!O475/1000</f>
        <v>0</v>
      </c>
      <c r="I194" s="113">
        <f>'Бюджетная роспись'!P475/1000</f>
        <v>0</v>
      </c>
      <c r="J194" s="104">
        <f t="shared" si="58"/>
        <v>0</v>
      </c>
    </row>
    <row r="195" spans="1:10" ht="38.25" outlineLevel="1" x14ac:dyDescent="0.25">
      <c r="A195" s="117" t="s">
        <v>446</v>
      </c>
      <c r="B195" s="118" t="s">
        <v>32</v>
      </c>
      <c r="C195" s="118" t="s">
        <v>762</v>
      </c>
      <c r="D195" s="118" t="s">
        <v>757</v>
      </c>
      <c r="E195" s="119" t="s">
        <v>833</v>
      </c>
      <c r="F195" s="118"/>
      <c r="G195" s="113">
        <f>G196</f>
        <v>19</v>
      </c>
      <c r="H195" s="113">
        <f t="shared" ref="H195:I196" si="82">H196</f>
        <v>0</v>
      </c>
      <c r="I195" s="113">
        <f t="shared" si="82"/>
        <v>0</v>
      </c>
      <c r="J195" s="104">
        <f t="shared" si="58"/>
        <v>19</v>
      </c>
    </row>
    <row r="196" spans="1:10" ht="38.25" outlineLevel="1" x14ac:dyDescent="0.25">
      <c r="A196" s="86" t="s">
        <v>438</v>
      </c>
      <c r="B196" s="120" t="s">
        <v>32</v>
      </c>
      <c r="C196" s="125" t="s">
        <v>762</v>
      </c>
      <c r="D196" s="125" t="s">
        <v>757</v>
      </c>
      <c r="E196" s="126" t="s">
        <v>834</v>
      </c>
      <c r="F196" s="125"/>
      <c r="G196" s="113">
        <f>G197</f>
        <v>19</v>
      </c>
      <c r="H196" s="113">
        <f t="shared" si="82"/>
        <v>0</v>
      </c>
      <c r="I196" s="113">
        <f t="shared" si="82"/>
        <v>0</v>
      </c>
      <c r="J196" s="104">
        <f t="shared" si="58"/>
        <v>19</v>
      </c>
    </row>
    <row r="197" spans="1:10" ht="38.25" outlineLevel="1" x14ac:dyDescent="0.25">
      <c r="A197" s="72" t="s">
        <v>379</v>
      </c>
      <c r="B197" s="73" t="s">
        <v>32</v>
      </c>
      <c r="C197" s="124" t="s">
        <v>762</v>
      </c>
      <c r="D197" s="124" t="s">
        <v>757</v>
      </c>
      <c r="E197" s="123" t="s">
        <v>834</v>
      </c>
      <c r="F197" s="124" t="s">
        <v>61</v>
      </c>
      <c r="G197" s="113">
        <f>'Бюджетная роспись'!J480/1000</f>
        <v>19</v>
      </c>
      <c r="H197" s="113">
        <f>'Бюджетная роспись'!O480/1000</f>
        <v>0</v>
      </c>
      <c r="I197" s="113">
        <f>'Бюджетная роспись'!P480/1000</f>
        <v>0</v>
      </c>
      <c r="J197" s="104">
        <f t="shared" si="58"/>
        <v>19</v>
      </c>
    </row>
    <row r="198" spans="1:10" x14ac:dyDescent="0.25">
      <c r="A198" s="69" t="s">
        <v>440</v>
      </c>
      <c r="B198" s="70" t="s">
        <v>32</v>
      </c>
      <c r="C198" s="70" t="s">
        <v>25</v>
      </c>
      <c r="D198" s="70" t="s">
        <v>764</v>
      </c>
      <c r="E198" s="105" t="s">
        <v>774</v>
      </c>
      <c r="F198" s="70"/>
      <c r="G198" s="106">
        <f>G199+G205</f>
        <v>284</v>
      </c>
      <c r="H198" s="106">
        <f t="shared" ref="H198:I198" si="83">H199+H205</f>
        <v>350</v>
      </c>
      <c r="I198" s="106">
        <f t="shared" si="83"/>
        <v>290</v>
      </c>
      <c r="J198" s="104">
        <f t="shared" si="58"/>
        <v>924</v>
      </c>
    </row>
    <row r="199" spans="1:10" x14ac:dyDescent="0.25">
      <c r="A199" s="84" t="s">
        <v>441</v>
      </c>
      <c r="B199" s="107" t="s">
        <v>32</v>
      </c>
      <c r="C199" s="107" t="s">
        <v>25</v>
      </c>
      <c r="D199" s="107" t="s">
        <v>757</v>
      </c>
      <c r="E199" s="108" t="s">
        <v>774</v>
      </c>
      <c r="F199" s="107"/>
      <c r="G199" s="109">
        <f>G200</f>
        <v>284</v>
      </c>
      <c r="H199" s="109">
        <f t="shared" ref="H199:I203" si="84">H200</f>
        <v>350</v>
      </c>
      <c r="I199" s="109">
        <f t="shared" si="84"/>
        <v>290</v>
      </c>
      <c r="J199" s="104">
        <f t="shared" si="58"/>
        <v>924</v>
      </c>
    </row>
    <row r="200" spans="1:10" ht="51" outlineLevel="1" x14ac:dyDescent="0.25">
      <c r="A200" s="110" t="s">
        <v>456</v>
      </c>
      <c r="B200" s="111" t="s">
        <v>32</v>
      </c>
      <c r="C200" s="111" t="s">
        <v>25</v>
      </c>
      <c r="D200" s="111" t="s">
        <v>757</v>
      </c>
      <c r="E200" s="112" t="s">
        <v>605</v>
      </c>
      <c r="F200" s="111"/>
      <c r="G200" s="113">
        <f>G201</f>
        <v>284</v>
      </c>
      <c r="H200" s="113">
        <f t="shared" si="84"/>
        <v>350</v>
      </c>
      <c r="I200" s="113">
        <f t="shared" si="84"/>
        <v>290</v>
      </c>
      <c r="J200" s="104">
        <f t="shared" si="58"/>
        <v>924</v>
      </c>
    </row>
    <row r="201" spans="1:10" outlineLevel="1" x14ac:dyDescent="0.25">
      <c r="A201" s="114" t="s">
        <v>375</v>
      </c>
      <c r="B201" s="115" t="s">
        <v>32</v>
      </c>
      <c r="C201" s="115" t="s">
        <v>25</v>
      </c>
      <c r="D201" s="115" t="s">
        <v>757</v>
      </c>
      <c r="E201" s="116" t="s">
        <v>771</v>
      </c>
      <c r="F201" s="115"/>
      <c r="G201" s="113">
        <f>G202</f>
        <v>284</v>
      </c>
      <c r="H201" s="113">
        <f t="shared" si="84"/>
        <v>350</v>
      </c>
      <c r="I201" s="113">
        <f t="shared" si="84"/>
        <v>290</v>
      </c>
      <c r="J201" s="104">
        <f t="shared" si="58"/>
        <v>924</v>
      </c>
    </row>
    <row r="202" spans="1:10" ht="25.5" outlineLevel="1" x14ac:dyDescent="0.25">
      <c r="A202" s="117" t="s">
        <v>384</v>
      </c>
      <c r="B202" s="118" t="s">
        <v>32</v>
      </c>
      <c r="C202" s="118" t="s">
        <v>25</v>
      </c>
      <c r="D202" s="118" t="s">
        <v>757</v>
      </c>
      <c r="E202" s="119" t="s">
        <v>609</v>
      </c>
      <c r="F202" s="118"/>
      <c r="G202" s="113">
        <f>G203</f>
        <v>284</v>
      </c>
      <c r="H202" s="113">
        <f t="shared" si="84"/>
        <v>350</v>
      </c>
      <c r="I202" s="113">
        <f t="shared" si="84"/>
        <v>290</v>
      </c>
      <c r="J202" s="104">
        <f t="shared" si="58"/>
        <v>924</v>
      </c>
    </row>
    <row r="203" spans="1:10" ht="25.5" outlineLevel="1" x14ac:dyDescent="0.25">
      <c r="A203" s="86" t="s">
        <v>459</v>
      </c>
      <c r="B203" s="120" t="s">
        <v>32</v>
      </c>
      <c r="C203" s="120" t="s">
        <v>25</v>
      </c>
      <c r="D203" s="120" t="s">
        <v>757</v>
      </c>
      <c r="E203" s="122" t="s">
        <v>610</v>
      </c>
      <c r="F203" s="120"/>
      <c r="G203" s="113">
        <f>G204</f>
        <v>284</v>
      </c>
      <c r="H203" s="113">
        <f t="shared" si="84"/>
        <v>350</v>
      </c>
      <c r="I203" s="113">
        <f t="shared" si="84"/>
        <v>290</v>
      </c>
      <c r="J203" s="104">
        <f t="shared" si="58"/>
        <v>924</v>
      </c>
    </row>
    <row r="204" spans="1:10" ht="25.5" outlineLevel="1" x14ac:dyDescent="0.25">
      <c r="A204" s="72" t="s">
        <v>380</v>
      </c>
      <c r="B204" s="73" t="s">
        <v>32</v>
      </c>
      <c r="C204" s="73" t="s">
        <v>25</v>
      </c>
      <c r="D204" s="73" t="s">
        <v>757</v>
      </c>
      <c r="E204" s="121" t="s">
        <v>610</v>
      </c>
      <c r="F204" s="73" t="s">
        <v>153</v>
      </c>
      <c r="G204" s="113">
        <f>'Бюджетная роспись'!J487/1000</f>
        <v>284</v>
      </c>
      <c r="H204" s="113">
        <f>'Бюджетная роспись'!O487/1000</f>
        <v>350</v>
      </c>
      <c r="I204" s="113">
        <f>'Бюджетная роспись'!P487/1000</f>
        <v>290</v>
      </c>
      <c r="J204" s="104">
        <f t="shared" si="58"/>
        <v>924</v>
      </c>
    </row>
    <row r="205" spans="1:10" x14ac:dyDescent="0.25">
      <c r="A205" s="84" t="s">
        <v>442</v>
      </c>
      <c r="B205" s="107" t="s">
        <v>32</v>
      </c>
      <c r="C205" s="107" t="s">
        <v>25</v>
      </c>
      <c r="D205" s="107" t="s">
        <v>759</v>
      </c>
      <c r="E205" s="108" t="s">
        <v>774</v>
      </c>
      <c r="F205" s="107"/>
      <c r="G205" s="109">
        <f>G206</f>
        <v>0</v>
      </c>
      <c r="H205" s="109">
        <f t="shared" ref="H205:I209" si="85">H206</f>
        <v>0</v>
      </c>
      <c r="I205" s="109">
        <f t="shared" si="85"/>
        <v>0</v>
      </c>
      <c r="J205" s="104">
        <f t="shared" ref="J205:J236" si="86">G205+H205+I205</f>
        <v>0</v>
      </c>
    </row>
    <row r="206" spans="1:10" ht="51" outlineLevel="1" x14ac:dyDescent="0.25">
      <c r="A206" s="110" t="s">
        <v>456</v>
      </c>
      <c r="B206" s="111" t="s">
        <v>32</v>
      </c>
      <c r="C206" s="111" t="s">
        <v>25</v>
      </c>
      <c r="D206" s="111" t="s">
        <v>759</v>
      </c>
      <c r="E206" s="112" t="s">
        <v>605</v>
      </c>
      <c r="F206" s="111"/>
      <c r="G206" s="113">
        <f>G207</f>
        <v>0</v>
      </c>
      <c r="H206" s="113">
        <f t="shared" si="85"/>
        <v>0</v>
      </c>
      <c r="I206" s="113">
        <f t="shared" si="85"/>
        <v>0</v>
      </c>
      <c r="J206" s="104">
        <f t="shared" si="86"/>
        <v>0</v>
      </c>
    </row>
    <row r="207" spans="1:10" outlineLevel="1" x14ac:dyDescent="0.25">
      <c r="A207" s="114" t="s">
        <v>375</v>
      </c>
      <c r="B207" s="115" t="s">
        <v>32</v>
      </c>
      <c r="C207" s="115" t="s">
        <v>25</v>
      </c>
      <c r="D207" s="115" t="s">
        <v>759</v>
      </c>
      <c r="E207" s="116" t="s">
        <v>771</v>
      </c>
      <c r="F207" s="115"/>
      <c r="G207" s="113">
        <f>G208</f>
        <v>0</v>
      </c>
      <c r="H207" s="113">
        <f t="shared" si="85"/>
        <v>0</v>
      </c>
      <c r="I207" s="113">
        <f t="shared" si="85"/>
        <v>0</v>
      </c>
      <c r="J207" s="104">
        <f t="shared" si="86"/>
        <v>0</v>
      </c>
    </row>
    <row r="208" spans="1:10" ht="25.5" outlineLevel="1" x14ac:dyDescent="0.25">
      <c r="A208" s="117" t="s">
        <v>384</v>
      </c>
      <c r="B208" s="118" t="s">
        <v>32</v>
      </c>
      <c r="C208" s="118" t="s">
        <v>25</v>
      </c>
      <c r="D208" s="118" t="s">
        <v>759</v>
      </c>
      <c r="E208" s="119" t="s">
        <v>609</v>
      </c>
      <c r="F208" s="118"/>
      <c r="G208" s="113">
        <f>G209</f>
        <v>0</v>
      </c>
      <c r="H208" s="113">
        <f t="shared" si="85"/>
        <v>0</v>
      </c>
      <c r="I208" s="113">
        <f t="shared" si="85"/>
        <v>0</v>
      </c>
      <c r="J208" s="104">
        <f t="shared" si="86"/>
        <v>0</v>
      </c>
    </row>
    <row r="209" spans="1:10" ht="38.25" outlineLevel="1" x14ac:dyDescent="0.25">
      <c r="A209" s="86" t="s">
        <v>443</v>
      </c>
      <c r="B209" s="120" t="s">
        <v>32</v>
      </c>
      <c r="C209" s="120" t="s">
        <v>25</v>
      </c>
      <c r="D209" s="120" t="s">
        <v>759</v>
      </c>
      <c r="E209" s="122" t="s">
        <v>835</v>
      </c>
      <c r="F209" s="120"/>
      <c r="G209" s="113">
        <f>G210</f>
        <v>0</v>
      </c>
      <c r="H209" s="113">
        <f t="shared" si="85"/>
        <v>0</v>
      </c>
      <c r="I209" s="113">
        <f t="shared" si="85"/>
        <v>0</v>
      </c>
      <c r="J209" s="104">
        <f t="shared" si="86"/>
        <v>0</v>
      </c>
    </row>
    <row r="210" spans="1:10" ht="25.5" outlineLevel="1" x14ac:dyDescent="0.25">
      <c r="A210" s="72" t="s">
        <v>380</v>
      </c>
      <c r="B210" s="73" t="s">
        <v>32</v>
      </c>
      <c r="C210" s="73" t="s">
        <v>25</v>
      </c>
      <c r="D210" s="73" t="s">
        <v>759</v>
      </c>
      <c r="E210" s="121" t="s">
        <v>835</v>
      </c>
      <c r="F210" s="73" t="s">
        <v>153</v>
      </c>
      <c r="G210" s="113">
        <f>'Бюджетная роспись'!J492/1000</f>
        <v>0</v>
      </c>
      <c r="H210" s="113">
        <f>'Бюджетная роспись'!O492/1000</f>
        <v>0</v>
      </c>
      <c r="I210" s="113">
        <f>'Бюджетная роспись'!P492/1000</f>
        <v>0</v>
      </c>
      <c r="J210" s="104">
        <f t="shared" si="86"/>
        <v>0</v>
      </c>
    </row>
    <row r="211" spans="1:10" x14ac:dyDescent="0.25">
      <c r="A211" s="69" t="s">
        <v>444</v>
      </c>
      <c r="B211" s="70" t="s">
        <v>32</v>
      </c>
      <c r="C211" s="70" t="s">
        <v>26</v>
      </c>
      <c r="D211" s="70" t="s">
        <v>764</v>
      </c>
      <c r="E211" s="105" t="s">
        <v>774</v>
      </c>
      <c r="F211" s="70"/>
      <c r="G211" s="106">
        <f>G212+G218</f>
        <v>0</v>
      </c>
      <c r="H211" s="106">
        <f t="shared" ref="H211:I211" si="87">H212+H218</f>
        <v>0</v>
      </c>
      <c r="I211" s="106">
        <f t="shared" si="87"/>
        <v>0</v>
      </c>
      <c r="J211" s="104">
        <f t="shared" si="86"/>
        <v>0</v>
      </c>
    </row>
    <row r="212" spans="1:10" x14ac:dyDescent="0.25">
      <c r="A212" s="84" t="s">
        <v>445</v>
      </c>
      <c r="B212" s="107" t="s">
        <v>32</v>
      </c>
      <c r="C212" s="107" t="s">
        <v>26</v>
      </c>
      <c r="D212" s="107" t="s">
        <v>757</v>
      </c>
      <c r="E212" s="108" t="s">
        <v>774</v>
      </c>
      <c r="F212" s="107"/>
      <c r="G212" s="109">
        <f>G213</f>
        <v>0</v>
      </c>
      <c r="H212" s="109">
        <f t="shared" ref="H212:I216" si="88">H213</f>
        <v>0</v>
      </c>
      <c r="I212" s="109">
        <f t="shared" si="88"/>
        <v>0</v>
      </c>
      <c r="J212" s="104">
        <f t="shared" si="86"/>
        <v>0</v>
      </c>
    </row>
    <row r="213" spans="1:10" ht="51" outlineLevel="1" x14ac:dyDescent="0.25">
      <c r="A213" s="110" t="s">
        <v>456</v>
      </c>
      <c r="B213" s="111" t="s">
        <v>32</v>
      </c>
      <c r="C213" s="111" t="s">
        <v>26</v>
      </c>
      <c r="D213" s="111" t="s">
        <v>757</v>
      </c>
      <c r="E213" s="112" t="s">
        <v>605</v>
      </c>
      <c r="F213" s="111"/>
      <c r="G213" s="113">
        <f>G214</f>
        <v>0</v>
      </c>
      <c r="H213" s="113">
        <f t="shared" si="88"/>
        <v>0</v>
      </c>
      <c r="I213" s="113">
        <f t="shared" si="88"/>
        <v>0</v>
      </c>
      <c r="J213" s="104">
        <f t="shared" si="86"/>
        <v>0</v>
      </c>
    </row>
    <row r="214" spans="1:10" ht="38.25" outlineLevel="1" x14ac:dyDescent="0.25">
      <c r="A214" s="114" t="s">
        <v>436</v>
      </c>
      <c r="B214" s="115" t="s">
        <v>32</v>
      </c>
      <c r="C214" s="115" t="s">
        <v>26</v>
      </c>
      <c r="D214" s="115" t="s">
        <v>757</v>
      </c>
      <c r="E214" s="116" t="s">
        <v>828</v>
      </c>
      <c r="F214" s="115"/>
      <c r="G214" s="113">
        <f>G215</f>
        <v>0</v>
      </c>
      <c r="H214" s="113">
        <f t="shared" si="88"/>
        <v>0</v>
      </c>
      <c r="I214" s="113">
        <f t="shared" si="88"/>
        <v>0</v>
      </c>
      <c r="J214" s="104">
        <f t="shared" si="86"/>
        <v>0</v>
      </c>
    </row>
    <row r="215" spans="1:10" ht="38.25" outlineLevel="1" x14ac:dyDescent="0.25">
      <c r="A215" s="117" t="s">
        <v>446</v>
      </c>
      <c r="B215" s="118" t="s">
        <v>32</v>
      </c>
      <c r="C215" s="118" t="s">
        <v>26</v>
      </c>
      <c r="D215" s="118" t="s">
        <v>757</v>
      </c>
      <c r="E215" s="119" t="s">
        <v>833</v>
      </c>
      <c r="F215" s="118"/>
      <c r="G215" s="113">
        <f>G216</f>
        <v>0</v>
      </c>
      <c r="H215" s="113">
        <f t="shared" si="88"/>
        <v>0</v>
      </c>
      <c r="I215" s="113">
        <f t="shared" si="88"/>
        <v>0</v>
      </c>
      <c r="J215" s="104">
        <f t="shared" si="86"/>
        <v>0</v>
      </c>
    </row>
    <row r="216" spans="1:10" ht="25.5" outlineLevel="1" x14ac:dyDescent="0.25">
      <c r="A216" s="86" t="s">
        <v>447</v>
      </c>
      <c r="B216" s="120" t="s">
        <v>32</v>
      </c>
      <c r="C216" s="120" t="s">
        <v>26</v>
      </c>
      <c r="D216" s="120" t="s">
        <v>757</v>
      </c>
      <c r="E216" s="122" t="s">
        <v>836</v>
      </c>
      <c r="F216" s="120"/>
      <c r="G216" s="113">
        <f>G217</f>
        <v>0</v>
      </c>
      <c r="H216" s="113">
        <f t="shared" si="88"/>
        <v>0</v>
      </c>
      <c r="I216" s="113">
        <f t="shared" si="88"/>
        <v>0</v>
      </c>
      <c r="J216" s="104">
        <f t="shared" si="86"/>
        <v>0</v>
      </c>
    </row>
    <row r="217" spans="1:10" ht="38.25" outlineLevel="1" x14ac:dyDescent="0.25">
      <c r="A217" s="72" t="s">
        <v>379</v>
      </c>
      <c r="B217" s="73" t="s">
        <v>32</v>
      </c>
      <c r="C217" s="73" t="s">
        <v>26</v>
      </c>
      <c r="D217" s="73" t="s">
        <v>757</v>
      </c>
      <c r="E217" s="121" t="s">
        <v>836</v>
      </c>
      <c r="F217" s="73" t="s">
        <v>61</v>
      </c>
      <c r="G217" s="113">
        <f>'Бюджетная роспись'!J498/1000</f>
        <v>0</v>
      </c>
      <c r="H217" s="113">
        <f>'Бюджетная роспись'!O498/1000</f>
        <v>0</v>
      </c>
      <c r="I217" s="113">
        <f>'Бюджетная роспись'!P498/1000</f>
        <v>0</v>
      </c>
      <c r="J217" s="104">
        <f t="shared" si="86"/>
        <v>0</v>
      </c>
    </row>
    <row r="218" spans="1:10" x14ac:dyDescent="0.25">
      <c r="A218" s="84" t="s">
        <v>462</v>
      </c>
      <c r="B218" s="107" t="s">
        <v>32</v>
      </c>
      <c r="C218" s="107" t="s">
        <v>26</v>
      </c>
      <c r="D218" s="107" t="s">
        <v>758</v>
      </c>
      <c r="E218" s="108" t="s">
        <v>774</v>
      </c>
      <c r="F218" s="107"/>
      <c r="G218" s="109">
        <f>G219</f>
        <v>0</v>
      </c>
      <c r="H218" s="109">
        <f t="shared" ref="H218:I222" si="89">H219</f>
        <v>0</v>
      </c>
      <c r="I218" s="109">
        <f t="shared" si="89"/>
        <v>0</v>
      </c>
      <c r="J218" s="104">
        <f t="shared" si="86"/>
        <v>0</v>
      </c>
    </row>
    <row r="219" spans="1:10" ht="51" outlineLevel="1" x14ac:dyDescent="0.25">
      <c r="A219" s="110" t="s">
        <v>456</v>
      </c>
      <c r="B219" s="111" t="s">
        <v>32</v>
      </c>
      <c r="C219" s="111" t="s">
        <v>26</v>
      </c>
      <c r="D219" s="111" t="s">
        <v>758</v>
      </c>
      <c r="E219" s="112" t="s">
        <v>605</v>
      </c>
      <c r="F219" s="111"/>
      <c r="G219" s="113">
        <f>G220</f>
        <v>0</v>
      </c>
      <c r="H219" s="113">
        <f t="shared" si="89"/>
        <v>0</v>
      </c>
      <c r="I219" s="113">
        <f t="shared" si="89"/>
        <v>0</v>
      </c>
      <c r="J219" s="104">
        <f t="shared" si="86"/>
        <v>0</v>
      </c>
    </row>
    <row r="220" spans="1:10" ht="38.25" outlineLevel="1" x14ac:dyDescent="0.25">
      <c r="A220" s="114" t="s">
        <v>436</v>
      </c>
      <c r="B220" s="115" t="s">
        <v>32</v>
      </c>
      <c r="C220" s="115" t="s">
        <v>26</v>
      </c>
      <c r="D220" s="115" t="s">
        <v>758</v>
      </c>
      <c r="E220" s="116" t="s">
        <v>828</v>
      </c>
      <c r="F220" s="115"/>
      <c r="G220" s="113">
        <f>G221</f>
        <v>0</v>
      </c>
      <c r="H220" s="113">
        <f t="shared" si="89"/>
        <v>0</v>
      </c>
      <c r="I220" s="113">
        <f t="shared" si="89"/>
        <v>0</v>
      </c>
      <c r="J220" s="104">
        <f t="shared" si="86"/>
        <v>0</v>
      </c>
    </row>
    <row r="221" spans="1:10" ht="38.25" outlineLevel="1" x14ac:dyDescent="0.25">
      <c r="A221" s="117" t="s">
        <v>446</v>
      </c>
      <c r="B221" s="118" t="s">
        <v>32</v>
      </c>
      <c r="C221" s="118" t="s">
        <v>26</v>
      </c>
      <c r="D221" s="118" t="s">
        <v>758</v>
      </c>
      <c r="E221" s="119" t="s">
        <v>833</v>
      </c>
      <c r="F221" s="118"/>
      <c r="G221" s="113">
        <f>G222</f>
        <v>0</v>
      </c>
      <c r="H221" s="113">
        <f t="shared" si="89"/>
        <v>0</v>
      </c>
      <c r="I221" s="113">
        <f t="shared" si="89"/>
        <v>0</v>
      </c>
      <c r="J221" s="104">
        <f t="shared" si="86"/>
        <v>0</v>
      </c>
    </row>
    <row r="222" spans="1:10" ht="38.25" outlineLevel="1" x14ac:dyDescent="0.25">
      <c r="A222" s="86" t="s">
        <v>463</v>
      </c>
      <c r="B222" s="120" t="s">
        <v>32</v>
      </c>
      <c r="C222" s="120" t="s">
        <v>26</v>
      </c>
      <c r="D222" s="120" t="s">
        <v>758</v>
      </c>
      <c r="E222" s="123" t="s">
        <v>837</v>
      </c>
      <c r="F222" s="120"/>
      <c r="G222" s="113">
        <f>G223</f>
        <v>0</v>
      </c>
      <c r="H222" s="113">
        <f t="shared" si="89"/>
        <v>0</v>
      </c>
      <c r="I222" s="113">
        <f t="shared" si="89"/>
        <v>0</v>
      </c>
      <c r="J222" s="104">
        <f t="shared" si="86"/>
        <v>0</v>
      </c>
    </row>
    <row r="223" spans="1:10" ht="38.25" outlineLevel="1" x14ac:dyDescent="0.25">
      <c r="A223" s="72" t="s">
        <v>379</v>
      </c>
      <c r="B223" s="73" t="s">
        <v>32</v>
      </c>
      <c r="C223" s="73" t="s">
        <v>26</v>
      </c>
      <c r="D223" s="73" t="s">
        <v>758</v>
      </c>
      <c r="E223" s="123" t="s">
        <v>837</v>
      </c>
      <c r="F223" s="124" t="s">
        <v>61</v>
      </c>
      <c r="G223" s="113">
        <f>'Бюджетная роспись'!J504/1000</f>
        <v>0</v>
      </c>
      <c r="H223" s="113">
        <f>'Бюджетная роспись'!O504/1000</f>
        <v>0</v>
      </c>
      <c r="I223" s="113">
        <f>'Бюджетная роспись'!P504/1000</f>
        <v>0</v>
      </c>
      <c r="J223" s="104">
        <f t="shared" si="86"/>
        <v>0</v>
      </c>
    </row>
    <row r="224" spans="1:10" ht="25.5" x14ac:dyDescent="0.25">
      <c r="A224" s="69" t="s">
        <v>448</v>
      </c>
      <c r="B224" s="70" t="s">
        <v>32</v>
      </c>
      <c r="C224" s="70" t="s">
        <v>28</v>
      </c>
      <c r="D224" s="70" t="s">
        <v>764</v>
      </c>
      <c r="E224" s="105" t="s">
        <v>774</v>
      </c>
      <c r="F224" s="70"/>
      <c r="G224" s="106">
        <f>G225</f>
        <v>0</v>
      </c>
      <c r="H224" s="106">
        <f>H225</f>
        <v>0</v>
      </c>
      <c r="I224" s="106">
        <f t="shared" ref="H224:I229" si="90">I225</f>
        <v>0</v>
      </c>
      <c r="J224" s="104">
        <f t="shared" si="86"/>
        <v>0</v>
      </c>
    </row>
    <row r="225" spans="1:10" ht="25.5" x14ac:dyDescent="0.25">
      <c r="A225" s="84" t="s">
        <v>449</v>
      </c>
      <c r="B225" s="107" t="s">
        <v>32</v>
      </c>
      <c r="C225" s="107" t="s">
        <v>28</v>
      </c>
      <c r="D225" s="107" t="s">
        <v>757</v>
      </c>
      <c r="E225" s="108" t="s">
        <v>774</v>
      </c>
      <c r="F225" s="107"/>
      <c r="G225" s="109">
        <f>G226</f>
        <v>0</v>
      </c>
      <c r="H225" s="109">
        <f t="shared" si="90"/>
        <v>0</v>
      </c>
      <c r="I225" s="109">
        <f t="shared" si="90"/>
        <v>0</v>
      </c>
      <c r="J225" s="104">
        <f t="shared" si="86"/>
        <v>0</v>
      </c>
    </row>
    <row r="226" spans="1:10" ht="51" outlineLevel="1" x14ac:dyDescent="0.25">
      <c r="A226" s="110" t="s">
        <v>456</v>
      </c>
      <c r="B226" s="111" t="s">
        <v>32</v>
      </c>
      <c r="C226" s="111" t="s">
        <v>28</v>
      </c>
      <c r="D226" s="111" t="s">
        <v>757</v>
      </c>
      <c r="E226" s="112" t="s">
        <v>605</v>
      </c>
      <c r="F226" s="111"/>
      <c r="G226" s="113">
        <f>G227</f>
        <v>0</v>
      </c>
      <c r="H226" s="113">
        <f t="shared" si="90"/>
        <v>0</v>
      </c>
      <c r="I226" s="113">
        <f t="shared" si="90"/>
        <v>0</v>
      </c>
      <c r="J226" s="104">
        <f t="shared" si="86"/>
        <v>0</v>
      </c>
    </row>
    <row r="227" spans="1:10" outlineLevel="1" x14ac:dyDescent="0.25">
      <c r="A227" s="114" t="s">
        <v>375</v>
      </c>
      <c r="B227" s="115" t="s">
        <v>32</v>
      </c>
      <c r="C227" s="115" t="s">
        <v>28</v>
      </c>
      <c r="D227" s="115" t="s">
        <v>757</v>
      </c>
      <c r="E227" s="116" t="s">
        <v>771</v>
      </c>
      <c r="F227" s="115"/>
      <c r="G227" s="113">
        <f>G228</f>
        <v>0</v>
      </c>
      <c r="H227" s="113">
        <f t="shared" si="90"/>
        <v>0</v>
      </c>
      <c r="I227" s="113">
        <f t="shared" si="90"/>
        <v>0</v>
      </c>
      <c r="J227" s="104">
        <f t="shared" si="86"/>
        <v>0</v>
      </c>
    </row>
    <row r="228" spans="1:10" ht="25.5" outlineLevel="1" x14ac:dyDescent="0.25">
      <c r="A228" s="117" t="s">
        <v>384</v>
      </c>
      <c r="B228" s="118" t="s">
        <v>32</v>
      </c>
      <c r="C228" s="118" t="s">
        <v>28</v>
      </c>
      <c r="D228" s="118" t="s">
        <v>757</v>
      </c>
      <c r="E228" s="119" t="s">
        <v>609</v>
      </c>
      <c r="F228" s="118"/>
      <c r="G228" s="113">
        <f>G229</f>
        <v>0</v>
      </c>
      <c r="H228" s="113">
        <f t="shared" si="90"/>
        <v>0</v>
      </c>
      <c r="I228" s="113">
        <f t="shared" si="90"/>
        <v>0</v>
      </c>
      <c r="J228" s="104">
        <f t="shared" si="86"/>
        <v>0</v>
      </c>
    </row>
    <row r="229" spans="1:10" ht="38.25" outlineLevel="1" x14ac:dyDescent="0.25">
      <c r="A229" s="86" t="s">
        <v>460</v>
      </c>
      <c r="B229" s="120" t="s">
        <v>32</v>
      </c>
      <c r="C229" s="120" t="s">
        <v>28</v>
      </c>
      <c r="D229" s="120" t="s">
        <v>757</v>
      </c>
      <c r="E229" s="122" t="s">
        <v>838</v>
      </c>
      <c r="F229" s="120"/>
      <c r="G229" s="113">
        <f>G230</f>
        <v>0</v>
      </c>
      <c r="H229" s="113">
        <f t="shared" si="90"/>
        <v>0</v>
      </c>
      <c r="I229" s="113">
        <f t="shared" si="90"/>
        <v>0</v>
      </c>
      <c r="J229" s="104">
        <f t="shared" si="86"/>
        <v>0</v>
      </c>
    </row>
    <row r="230" spans="1:10" ht="25.5" outlineLevel="1" x14ac:dyDescent="0.25">
      <c r="A230" s="72" t="s">
        <v>450</v>
      </c>
      <c r="B230" s="73" t="s">
        <v>32</v>
      </c>
      <c r="C230" s="73" t="s">
        <v>28</v>
      </c>
      <c r="D230" s="73" t="s">
        <v>757</v>
      </c>
      <c r="E230" s="121" t="s">
        <v>838</v>
      </c>
      <c r="F230" s="73" t="s">
        <v>359</v>
      </c>
      <c r="G230" s="113">
        <f>'Бюджетная роспись'!J513/1000</f>
        <v>0</v>
      </c>
      <c r="H230" s="113">
        <f>'Бюджетная роспись'!O513/1000</f>
        <v>0</v>
      </c>
      <c r="I230" s="113">
        <f>'Бюджетная роспись'!P513/1000</f>
        <v>0</v>
      </c>
      <c r="J230" s="104">
        <f t="shared" si="86"/>
        <v>0</v>
      </c>
    </row>
    <row r="231" spans="1:10" x14ac:dyDescent="0.25">
      <c r="A231" s="69"/>
      <c r="B231" s="70" t="s">
        <v>32</v>
      </c>
      <c r="C231" s="70" t="s">
        <v>763</v>
      </c>
      <c r="D231" s="70" t="s">
        <v>764</v>
      </c>
      <c r="E231" s="105"/>
      <c r="F231" s="70"/>
      <c r="G231" s="127" t="str">
        <f>G232</f>
        <v>х</v>
      </c>
      <c r="H231" s="127">
        <f t="shared" ref="H231:I233" si="91">H232</f>
        <v>69.075000000000003</v>
      </c>
      <c r="I231" s="127">
        <f t="shared" si="91"/>
        <v>159.69999999999999</v>
      </c>
      <c r="J231" s="104" t="e">
        <f t="shared" si="86"/>
        <v>#VALUE!</v>
      </c>
    </row>
    <row r="232" spans="1:10" x14ac:dyDescent="0.25">
      <c r="A232" s="84" t="s">
        <v>452</v>
      </c>
      <c r="B232" s="107" t="s">
        <v>32</v>
      </c>
      <c r="C232" s="107" t="s">
        <v>763</v>
      </c>
      <c r="D232" s="107" t="s">
        <v>763</v>
      </c>
      <c r="E232" s="108"/>
      <c r="F232" s="107"/>
      <c r="G232" s="128" t="str">
        <f>G233</f>
        <v>х</v>
      </c>
      <c r="H232" s="128">
        <f t="shared" si="91"/>
        <v>69.075000000000003</v>
      </c>
      <c r="I232" s="128">
        <f t="shared" si="91"/>
        <v>159.69999999999999</v>
      </c>
      <c r="J232" s="104" t="e">
        <f t="shared" si="86"/>
        <v>#VALUE!</v>
      </c>
    </row>
    <row r="233" spans="1:10" outlineLevel="1" x14ac:dyDescent="0.25">
      <c r="A233" s="110" t="s">
        <v>453</v>
      </c>
      <c r="B233" s="111" t="s">
        <v>32</v>
      </c>
      <c r="C233" s="111" t="s">
        <v>763</v>
      </c>
      <c r="D233" s="111" t="s">
        <v>763</v>
      </c>
      <c r="E233" s="112" t="s">
        <v>365</v>
      </c>
      <c r="F233" s="111"/>
      <c r="G233" s="129" t="str">
        <f>G234</f>
        <v>х</v>
      </c>
      <c r="H233" s="129">
        <f t="shared" si="91"/>
        <v>69.075000000000003</v>
      </c>
      <c r="I233" s="129">
        <f t="shared" si="91"/>
        <v>159.69999999999999</v>
      </c>
      <c r="J233" s="104" t="e">
        <f t="shared" si="86"/>
        <v>#VALUE!</v>
      </c>
    </row>
    <row r="234" spans="1:10" outlineLevel="1" x14ac:dyDescent="0.25">
      <c r="A234" s="72"/>
      <c r="B234" s="73" t="s">
        <v>32</v>
      </c>
      <c r="C234" s="73" t="s">
        <v>763</v>
      </c>
      <c r="D234" s="73" t="s">
        <v>763</v>
      </c>
      <c r="E234" s="121" t="s">
        <v>365</v>
      </c>
      <c r="F234" s="73" t="s">
        <v>366</v>
      </c>
      <c r="G234" s="129" t="s">
        <v>461</v>
      </c>
      <c r="H234" s="129">
        <f>'Бюджетная роспись'!O518/1000</f>
        <v>69.075000000000003</v>
      </c>
      <c r="I234" s="129">
        <f>'Бюджетная роспись'!P518/1000</f>
        <v>159.69999999999999</v>
      </c>
      <c r="J234" s="104" t="e">
        <f t="shared" si="86"/>
        <v>#VALUE!</v>
      </c>
    </row>
    <row r="235" spans="1:10" x14ac:dyDescent="0.25">
      <c r="A235" s="130"/>
      <c r="B235" s="131"/>
      <c r="C235" s="131"/>
      <c r="D235" s="131"/>
      <c r="E235" s="132"/>
      <c r="F235" s="131"/>
      <c r="G235" s="133"/>
      <c r="H235" s="133"/>
      <c r="I235" s="134"/>
      <c r="J235" s="104">
        <f t="shared" si="86"/>
        <v>0</v>
      </c>
    </row>
    <row r="236" spans="1:10" x14ac:dyDescent="0.25">
      <c r="A236" s="135" t="s">
        <v>454</v>
      </c>
      <c r="B236" s="136"/>
      <c r="C236" s="136"/>
      <c r="D236" s="136"/>
      <c r="E236" s="137"/>
      <c r="F236" s="136"/>
      <c r="G236" s="138">
        <f>G10</f>
        <v>6754</v>
      </c>
      <c r="H236" s="138">
        <f t="shared" ref="H236:I236" si="92">H10</f>
        <v>3870.56052</v>
      </c>
      <c r="I236" s="138">
        <f t="shared" si="92"/>
        <v>3184.6105199999997</v>
      </c>
      <c r="J236" s="104">
        <f t="shared" si="86"/>
        <v>13809.171039999999</v>
      </c>
    </row>
    <row r="237" spans="1:10" x14ac:dyDescent="0.25">
      <c r="A237" s="139"/>
      <c r="B237" s="139"/>
      <c r="C237" s="139"/>
      <c r="D237" s="139"/>
      <c r="E237" s="140"/>
      <c r="F237" s="139"/>
      <c r="G237" s="139"/>
      <c r="H237" s="139"/>
      <c r="I237" s="139"/>
    </row>
    <row r="238" spans="1:10" x14ac:dyDescent="0.25">
      <c r="A238" s="141"/>
      <c r="B238" s="142"/>
      <c r="C238" s="142"/>
      <c r="D238" s="142"/>
      <c r="E238" s="143"/>
      <c r="F238" s="142"/>
      <c r="G238" s="142"/>
      <c r="H238" s="142"/>
      <c r="I238" s="142"/>
    </row>
  </sheetData>
  <sheetProtection autoFilter="0"/>
  <autoFilter ref="A9:J236" xr:uid="{00000000-0009-0000-0000-000003000000}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I238"/>
  <sheetViews>
    <sheetView zoomScale="90" zoomScaleNormal="90" workbookViewId="0">
      <pane xSplit="5" ySplit="9" topLeftCell="F182" activePane="bottomRight" state="frozen"/>
      <selection pane="topRight" activeCell="E1" sqref="E1"/>
      <selection pane="bottomLeft" activeCell="A10" sqref="A10"/>
      <selection pane="bottomRight" activeCell="F188" sqref="F188"/>
    </sheetView>
  </sheetViews>
  <sheetFormatPr defaultColWidth="9.140625" defaultRowHeight="15" outlineLevelRow="1" x14ac:dyDescent="0.25"/>
  <cols>
    <col min="1" max="1" width="40.5703125" style="91" customWidth="1"/>
    <col min="2" max="3" width="7.5703125" style="91" customWidth="1"/>
    <col min="4" max="4" width="10.7109375" style="92" customWidth="1"/>
    <col min="5" max="5" width="6.7109375" style="91" customWidth="1"/>
    <col min="6" max="8" width="15.85546875" style="91" customWidth="1"/>
    <col min="9" max="16384" width="9.140625" style="91"/>
  </cols>
  <sheetData>
    <row r="1" spans="1:9" x14ac:dyDescent="0.25">
      <c r="G1" s="216" t="s">
        <v>751</v>
      </c>
      <c r="H1" s="216"/>
    </row>
    <row r="2" spans="1:9" ht="106.9" customHeight="1" x14ac:dyDescent="0.25">
      <c r="G2" s="217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7"/>
    </row>
    <row r="3" spans="1:9" x14ac:dyDescent="0.25">
      <c r="G3" s="216" t="str">
        <f>Ведомственная!H3</f>
        <v>от "___" декабря 2023 года № _____</v>
      </c>
      <c r="H3" s="216"/>
    </row>
    <row r="4" spans="1:9" ht="57" customHeight="1" x14ac:dyDescent="0.25">
      <c r="A4" s="215" t="s">
        <v>488</v>
      </c>
      <c r="B4" s="215"/>
      <c r="C4" s="215"/>
      <c r="D4" s="215"/>
      <c r="E4" s="215"/>
      <c r="F4" s="215"/>
      <c r="G4" s="215"/>
      <c r="H4" s="215"/>
    </row>
    <row r="5" spans="1:9" ht="15.95" customHeight="1" x14ac:dyDescent="0.25">
      <c r="A5" s="94"/>
      <c r="B5" s="95"/>
      <c r="C5" s="95"/>
      <c r="D5" s="96"/>
      <c r="E5" s="95"/>
      <c r="F5" s="95"/>
      <c r="G5" s="95"/>
      <c r="H5" s="95"/>
    </row>
    <row r="6" spans="1:9" ht="15.2" customHeight="1" x14ac:dyDescent="0.25">
      <c r="A6" s="235" t="s">
        <v>668</v>
      </c>
      <c r="B6" s="235"/>
      <c r="C6" s="235"/>
      <c r="D6" s="235"/>
      <c r="E6" s="235"/>
      <c r="F6" s="235"/>
      <c r="G6" s="235"/>
      <c r="H6" s="235"/>
    </row>
    <row r="7" spans="1:9" ht="15.2" customHeight="1" x14ac:dyDescent="0.25">
      <c r="A7" s="240" t="s">
        <v>370</v>
      </c>
      <c r="B7" s="242" t="s">
        <v>767</v>
      </c>
      <c r="C7" s="242" t="s">
        <v>770</v>
      </c>
      <c r="D7" s="242" t="s">
        <v>768</v>
      </c>
      <c r="E7" s="242" t="s">
        <v>769</v>
      </c>
      <c r="F7" s="236" t="s">
        <v>371</v>
      </c>
      <c r="G7" s="236" t="s">
        <v>372</v>
      </c>
      <c r="H7" s="238" t="s">
        <v>489</v>
      </c>
    </row>
    <row r="8" spans="1:9" x14ac:dyDescent="0.25">
      <c r="A8" s="241"/>
      <c r="B8" s="243"/>
      <c r="C8" s="243"/>
      <c r="D8" s="243"/>
      <c r="E8" s="243"/>
      <c r="F8" s="237"/>
      <c r="G8" s="237"/>
      <c r="H8" s="239"/>
    </row>
    <row r="9" spans="1:9" x14ac:dyDescent="0.25">
      <c r="A9" s="64" t="s">
        <v>16</v>
      </c>
      <c r="B9" s="65" t="s">
        <v>17</v>
      </c>
      <c r="C9" s="64" t="s">
        <v>18</v>
      </c>
      <c r="D9" s="144" t="s">
        <v>19</v>
      </c>
      <c r="E9" s="64" t="s">
        <v>20</v>
      </c>
      <c r="F9" s="65" t="s">
        <v>21</v>
      </c>
      <c r="G9" s="64" t="s">
        <v>22</v>
      </c>
      <c r="H9" s="65" t="s">
        <v>23</v>
      </c>
    </row>
    <row r="10" spans="1:9" x14ac:dyDescent="0.25">
      <c r="A10" s="145" t="s">
        <v>523</v>
      </c>
      <c r="B10" s="67"/>
      <c r="C10" s="67"/>
      <c r="D10" s="102" t="s">
        <v>774</v>
      </c>
      <c r="E10" s="67"/>
      <c r="F10" s="103">
        <f>Ведомственная!G10</f>
        <v>6754</v>
      </c>
      <c r="G10" s="103">
        <f>Ведомственная!H10</f>
        <v>3870.56052</v>
      </c>
      <c r="H10" s="103">
        <f>Ведомственная!I10</f>
        <v>3184.6105199999997</v>
      </c>
      <c r="I10" s="146">
        <f>F10+G10+H10</f>
        <v>13809.171039999999</v>
      </c>
    </row>
    <row r="11" spans="1:9" x14ac:dyDescent="0.25">
      <c r="A11" s="69" t="s">
        <v>373</v>
      </c>
      <c r="B11" s="70" t="s">
        <v>757</v>
      </c>
      <c r="C11" s="70" t="s">
        <v>764</v>
      </c>
      <c r="D11" s="105" t="s">
        <v>774</v>
      </c>
      <c r="E11" s="70"/>
      <c r="F11" s="106">
        <f>Ведомственная!G11</f>
        <v>3879.5</v>
      </c>
      <c r="G11" s="106">
        <f>Ведомственная!H11</f>
        <v>2597.8605200000002</v>
      </c>
      <c r="H11" s="106">
        <f>Ведомственная!I11</f>
        <v>2316</v>
      </c>
      <c r="I11" s="146">
        <f t="shared" ref="I11:I74" si="0">F11+G11+H11</f>
        <v>8793.3605200000002</v>
      </c>
    </row>
    <row r="12" spans="1:9" ht="51" x14ac:dyDescent="0.25">
      <c r="A12" s="84" t="s">
        <v>374</v>
      </c>
      <c r="B12" s="107" t="s">
        <v>757</v>
      </c>
      <c r="C12" s="107" t="s">
        <v>758</v>
      </c>
      <c r="D12" s="108" t="s">
        <v>774</v>
      </c>
      <c r="E12" s="107"/>
      <c r="F12" s="109">
        <f>Ведомственная!G12</f>
        <v>732</v>
      </c>
      <c r="G12" s="109">
        <f>Ведомственная!H12</f>
        <v>1055</v>
      </c>
      <c r="H12" s="109">
        <f>Ведомственная!I12</f>
        <v>1016</v>
      </c>
      <c r="I12" s="146">
        <f t="shared" si="0"/>
        <v>2803</v>
      </c>
    </row>
    <row r="13" spans="1:9" ht="51" outlineLevel="1" x14ac:dyDescent="0.25">
      <c r="A13" s="110" t="s">
        <v>456</v>
      </c>
      <c r="B13" s="111" t="s">
        <v>757</v>
      </c>
      <c r="C13" s="111" t="s">
        <v>758</v>
      </c>
      <c r="D13" s="112" t="s">
        <v>605</v>
      </c>
      <c r="E13" s="111"/>
      <c r="F13" s="113">
        <f>Ведомственная!G13</f>
        <v>732</v>
      </c>
      <c r="G13" s="113">
        <f>Ведомственная!H13</f>
        <v>1055</v>
      </c>
      <c r="H13" s="113">
        <f>Ведомственная!I13</f>
        <v>1016</v>
      </c>
      <c r="I13" s="146">
        <f t="shared" si="0"/>
        <v>2803</v>
      </c>
    </row>
    <row r="14" spans="1:9" ht="25.5" outlineLevel="1" x14ac:dyDescent="0.25">
      <c r="A14" s="114" t="s">
        <v>375</v>
      </c>
      <c r="B14" s="115" t="s">
        <v>757</v>
      </c>
      <c r="C14" s="115" t="s">
        <v>758</v>
      </c>
      <c r="D14" s="116" t="s">
        <v>771</v>
      </c>
      <c r="E14" s="115"/>
      <c r="F14" s="113">
        <f>Ведомственная!G14</f>
        <v>732</v>
      </c>
      <c r="G14" s="113">
        <f>Ведомственная!H14</f>
        <v>1055</v>
      </c>
      <c r="H14" s="113">
        <f>Ведомственная!I14</f>
        <v>1016</v>
      </c>
      <c r="I14" s="146">
        <f t="shared" si="0"/>
        <v>2803</v>
      </c>
    </row>
    <row r="15" spans="1:9" ht="38.25" outlineLevel="1" x14ac:dyDescent="0.25">
      <c r="A15" s="117" t="s">
        <v>376</v>
      </c>
      <c r="B15" s="118" t="s">
        <v>757</v>
      </c>
      <c r="C15" s="118" t="s">
        <v>758</v>
      </c>
      <c r="D15" s="119" t="s">
        <v>772</v>
      </c>
      <c r="E15" s="118"/>
      <c r="F15" s="113">
        <f>Ведомственная!G15</f>
        <v>732</v>
      </c>
      <c r="G15" s="113">
        <f>Ведомственная!H15</f>
        <v>1055</v>
      </c>
      <c r="H15" s="113">
        <f>Ведомственная!I15</f>
        <v>1016</v>
      </c>
      <c r="I15" s="146">
        <f t="shared" si="0"/>
        <v>2803</v>
      </c>
    </row>
    <row r="16" spans="1:9" ht="51" outlineLevel="1" x14ac:dyDescent="0.25">
      <c r="A16" s="86" t="s">
        <v>382</v>
      </c>
      <c r="B16" s="120" t="s">
        <v>757</v>
      </c>
      <c r="C16" s="120" t="s">
        <v>758</v>
      </c>
      <c r="D16" s="121" t="s">
        <v>773</v>
      </c>
      <c r="E16" s="120"/>
      <c r="F16" s="113">
        <f>Ведомственная!G16</f>
        <v>732</v>
      </c>
      <c r="G16" s="113">
        <f>Ведомственная!H16</f>
        <v>1055</v>
      </c>
      <c r="H16" s="113">
        <f>Ведомственная!I16</f>
        <v>1016</v>
      </c>
      <c r="I16" s="146">
        <f t="shared" si="0"/>
        <v>2803</v>
      </c>
    </row>
    <row r="17" spans="1:9" ht="76.5" outlineLevel="1" x14ac:dyDescent="0.25">
      <c r="A17" s="72" t="s">
        <v>378</v>
      </c>
      <c r="B17" s="73" t="s">
        <v>757</v>
      </c>
      <c r="C17" s="73" t="s">
        <v>758</v>
      </c>
      <c r="D17" s="121" t="s">
        <v>773</v>
      </c>
      <c r="E17" s="73" t="s">
        <v>36</v>
      </c>
      <c r="F17" s="113">
        <f>Ведомственная!G17</f>
        <v>732</v>
      </c>
      <c r="G17" s="113">
        <f>Ведомственная!H17</f>
        <v>1055</v>
      </c>
      <c r="H17" s="113">
        <f>Ведомственная!I17</f>
        <v>1016</v>
      </c>
      <c r="I17" s="146">
        <f t="shared" si="0"/>
        <v>2803</v>
      </c>
    </row>
    <row r="18" spans="1:9" ht="51" x14ac:dyDescent="0.25">
      <c r="A18" s="84" t="s">
        <v>374</v>
      </c>
      <c r="B18" s="107" t="s">
        <v>757</v>
      </c>
      <c r="C18" s="107" t="s">
        <v>760</v>
      </c>
      <c r="D18" s="108" t="s">
        <v>774</v>
      </c>
      <c r="E18" s="107"/>
      <c r="F18" s="109">
        <f>Ведомственная!G18</f>
        <v>2260</v>
      </c>
      <c r="G18" s="109">
        <f>Ведомственная!H18</f>
        <v>1542.86052</v>
      </c>
      <c r="H18" s="109">
        <f>Ведомственная!I18</f>
        <v>1300</v>
      </c>
      <c r="I18" s="146">
        <f t="shared" si="0"/>
        <v>5102.8605200000002</v>
      </c>
    </row>
    <row r="19" spans="1:9" ht="51" outlineLevel="1" x14ac:dyDescent="0.25">
      <c r="A19" s="110" t="s">
        <v>456</v>
      </c>
      <c r="B19" s="111" t="s">
        <v>757</v>
      </c>
      <c r="C19" s="111" t="s">
        <v>760</v>
      </c>
      <c r="D19" s="112" t="s">
        <v>605</v>
      </c>
      <c r="E19" s="111"/>
      <c r="F19" s="113">
        <f>Ведомственная!G19</f>
        <v>2260</v>
      </c>
      <c r="G19" s="113">
        <f>Ведомственная!H19</f>
        <v>1542.86052</v>
      </c>
      <c r="H19" s="113">
        <f>Ведомственная!I19</f>
        <v>1300</v>
      </c>
      <c r="I19" s="146">
        <f t="shared" si="0"/>
        <v>5102.8605200000002</v>
      </c>
    </row>
    <row r="20" spans="1:9" ht="25.5" outlineLevel="1" x14ac:dyDescent="0.25">
      <c r="A20" s="114" t="s">
        <v>375</v>
      </c>
      <c r="B20" s="115" t="s">
        <v>757</v>
      </c>
      <c r="C20" s="115" t="s">
        <v>760</v>
      </c>
      <c r="D20" s="116" t="s">
        <v>771</v>
      </c>
      <c r="E20" s="115"/>
      <c r="F20" s="113">
        <f>Ведомственная!G20</f>
        <v>2260</v>
      </c>
      <c r="G20" s="113">
        <f>Ведомственная!H20</f>
        <v>1542.86052</v>
      </c>
      <c r="H20" s="113">
        <f>Ведомственная!I20</f>
        <v>1300</v>
      </c>
      <c r="I20" s="146">
        <f t="shared" si="0"/>
        <v>5102.8605200000002</v>
      </c>
    </row>
    <row r="21" spans="1:9" ht="38.25" outlineLevel="1" x14ac:dyDescent="0.25">
      <c r="A21" s="117" t="s">
        <v>376</v>
      </c>
      <c r="B21" s="118" t="s">
        <v>757</v>
      </c>
      <c r="C21" s="118" t="s">
        <v>760</v>
      </c>
      <c r="D21" s="119" t="s">
        <v>772</v>
      </c>
      <c r="E21" s="118"/>
      <c r="F21" s="113">
        <f>Ведомственная!G21</f>
        <v>2260</v>
      </c>
      <c r="G21" s="113">
        <f>Ведомственная!H21</f>
        <v>1542.86052</v>
      </c>
      <c r="H21" s="113">
        <f>Ведомственная!I21</f>
        <v>1300</v>
      </c>
      <c r="I21" s="146">
        <f t="shared" si="0"/>
        <v>5102.8605200000002</v>
      </c>
    </row>
    <row r="22" spans="1:9" ht="63.75" outlineLevel="1" x14ac:dyDescent="0.25">
      <c r="A22" s="86" t="s">
        <v>377</v>
      </c>
      <c r="B22" s="120" t="s">
        <v>757</v>
      </c>
      <c r="C22" s="120" t="s">
        <v>760</v>
      </c>
      <c r="D22" s="122" t="s">
        <v>775</v>
      </c>
      <c r="E22" s="120"/>
      <c r="F22" s="113">
        <f>Ведомственная!G22</f>
        <v>2260</v>
      </c>
      <c r="G22" s="113">
        <f>Ведомственная!H22</f>
        <v>1542.86052</v>
      </c>
      <c r="H22" s="113">
        <f>Ведомственная!I22</f>
        <v>1300</v>
      </c>
      <c r="I22" s="146">
        <f t="shared" si="0"/>
        <v>5102.8605200000002</v>
      </c>
    </row>
    <row r="23" spans="1:9" ht="76.5" outlineLevel="1" x14ac:dyDescent="0.25">
      <c r="A23" s="72" t="s">
        <v>378</v>
      </c>
      <c r="B23" s="73" t="s">
        <v>757</v>
      </c>
      <c r="C23" s="73" t="s">
        <v>760</v>
      </c>
      <c r="D23" s="121" t="s">
        <v>775</v>
      </c>
      <c r="E23" s="73" t="s">
        <v>36</v>
      </c>
      <c r="F23" s="113">
        <f>Ведомственная!G23</f>
        <v>1016</v>
      </c>
      <c r="G23" s="113">
        <f>Ведомственная!H23</f>
        <v>1142.86052</v>
      </c>
      <c r="H23" s="113">
        <f>Ведомственная!I23</f>
        <v>1000</v>
      </c>
      <c r="I23" s="146">
        <f t="shared" si="0"/>
        <v>3158.8605200000002</v>
      </c>
    </row>
    <row r="24" spans="1:9" ht="25.5" outlineLevel="1" x14ac:dyDescent="0.25">
      <c r="A24" s="72" t="s">
        <v>379</v>
      </c>
      <c r="B24" s="73" t="s">
        <v>757</v>
      </c>
      <c r="C24" s="73" t="s">
        <v>760</v>
      </c>
      <c r="D24" s="121" t="s">
        <v>775</v>
      </c>
      <c r="E24" s="73" t="s">
        <v>61</v>
      </c>
      <c r="F24" s="113">
        <f>Ведомственная!G24</f>
        <v>1124</v>
      </c>
      <c r="G24" s="113">
        <f>Ведомственная!H24</f>
        <v>400</v>
      </c>
      <c r="H24" s="113">
        <f>Ведомственная!I24</f>
        <v>300</v>
      </c>
      <c r="I24" s="146">
        <f t="shared" si="0"/>
        <v>1824</v>
      </c>
    </row>
    <row r="25" spans="1:9" ht="25.5" outlineLevel="1" x14ac:dyDescent="0.25">
      <c r="A25" s="72" t="s">
        <v>381</v>
      </c>
      <c r="B25" s="73" t="s">
        <v>757</v>
      </c>
      <c r="C25" s="73" t="s">
        <v>760</v>
      </c>
      <c r="D25" s="121" t="s">
        <v>775</v>
      </c>
      <c r="E25" s="73" t="s">
        <v>159</v>
      </c>
      <c r="F25" s="113">
        <f>Ведомственная!G25</f>
        <v>120</v>
      </c>
      <c r="G25" s="113">
        <f>Ведомственная!H25</f>
        <v>0</v>
      </c>
      <c r="H25" s="113">
        <f>Ведомственная!I25</f>
        <v>0</v>
      </c>
      <c r="I25" s="146">
        <f t="shared" si="0"/>
        <v>120</v>
      </c>
    </row>
    <row r="26" spans="1:9" ht="51" hidden="1" outlineLevel="1" x14ac:dyDescent="0.25">
      <c r="A26" s="86" t="s">
        <v>382</v>
      </c>
      <c r="B26" s="120" t="s">
        <v>757</v>
      </c>
      <c r="C26" s="120" t="s">
        <v>760</v>
      </c>
      <c r="D26" s="122" t="s">
        <v>773</v>
      </c>
      <c r="E26" s="120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6">
        <f t="shared" si="0"/>
        <v>0</v>
      </c>
    </row>
    <row r="27" spans="1:9" ht="76.5" hidden="1" outlineLevel="1" x14ac:dyDescent="0.25">
      <c r="A27" s="72" t="s">
        <v>378</v>
      </c>
      <c r="B27" s="73" t="s">
        <v>757</v>
      </c>
      <c r="C27" s="73" t="s">
        <v>760</v>
      </c>
      <c r="D27" s="121" t="s">
        <v>773</v>
      </c>
      <c r="E27" s="73" t="s">
        <v>36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6">
        <f t="shared" si="0"/>
        <v>0</v>
      </c>
    </row>
    <row r="28" spans="1:9" ht="51" hidden="1" outlineLevel="1" x14ac:dyDescent="0.25">
      <c r="A28" s="72" t="s">
        <v>487</v>
      </c>
      <c r="B28" s="120" t="s">
        <v>757</v>
      </c>
      <c r="C28" s="120" t="s">
        <v>760</v>
      </c>
      <c r="D28" s="121" t="s">
        <v>776</v>
      </c>
      <c r="E28" s="120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6">
        <f t="shared" si="0"/>
        <v>0</v>
      </c>
    </row>
    <row r="29" spans="1:9" ht="25.5" hidden="1" outlineLevel="1" x14ac:dyDescent="0.25">
      <c r="A29" s="72" t="s">
        <v>379</v>
      </c>
      <c r="B29" s="73" t="s">
        <v>757</v>
      </c>
      <c r="C29" s="73" t="s">
        <v>760</v>
      </c>
      <c r="D29" s="121" t="s">
        <v>776</v>
      </c>
      <c r="E29" s="73" t="s">
        <v>61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6">
        <f t="shared" si="0"/>
        <v>0</v>
      </c>
    </row>
    <row r="30" spans="1:9" ht="63.75" hidden="1" outlineLevel="1" x14ac:dyDescent="0.25">
      <c r="A30" s="117" t="s">
        <v>386</v>
      </c>
      <c r="B30" s="118" t="s">
        <v>757</v>
      </c>
      <c r="C30" s="118" t="s">
        <v>760</v>
      </c>
      <c r="D30" s="119" t="s">
        <v>777</v>
      </c>
      <c r="E30" s="118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6">
        <f t="shared" si="0"/>
        <v>0</v>
      </c>
    </row>
    <row r="31" spans="1:9" ht="63.75" hidden="1" outlineLevel="1" x14ac:dyDescent="0.25">
      <c r="A31" s="86" t="s">
        <v>377</v>
      </c>
      <c r="B31" s="120" t="s">
        <v>757</v>
      </c>
      <c r="C31" s="120" t="s">
        <v>760</v>
      </c>
      <c r="D31" s="123" t="s">
        <v>778</v>
      </c>
      <c r="E31" s="120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6">
        <f t="shared" si="0"/>
        <v>0</v>
      </c>
    </row>
    <row r="32" spans="1:9" ht="25.5" hidden="1" outlineLevel="1" x14ac:dyDescent="0.25">
      <c r="A32" s="72" t="s">
        <v>381</v>
      </c>
      <c r="B32" s="73" t="s">
        <v>757</v>
      </c>
      <c r="C32" s="73" t="s">
        <v>760</v>
      </c>
      <c r="D32" s="123" t="s">
        <v>778</v>
      </c>
      <c r="E32" s="124" t="s">
        <v>154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6">
        <f t="shared" si="0"/>
        <v>0</v>
      </c>
    </row>
    <row r="33" spans="1:9" hidden="1" x14ac:dyDescent="0.25">
      <c r="A33" s="84" t="s">
        <v>383</v>
      </c>
      <c r="B33" s="107" t="s">
        <v>757</v>
      </c>
      <c r="C33" s="107" t="s">
        <v>26</v>
      </c>
      <c r="D33" s="108" t="s">
        <v>774</v>
      </c>
      <c r="E33" s="107"/>
      <c r="F33" s="109">
        <f>Ведомственная!G33</f>
        <v>1</v>
      </c>
      <c r="G33" s="109">
        <f>Ведомственная!H33</f>
        <v>0</v>
      </c>
      <c r="H33" s="109">
        <f>Ведомственная!I33</f>
        <v>0</v>
      </c>
      <c r="I33" s="146">
        <f t="shared" si="0"/>
        <v>1</v>
      </c>
    </row>
    <row r="34" spans="1:9" ht="51" hidden="1" outlineLevel="1" x14ac:dyDescent="0.25">
      <c r="A34" s="110" t="s">
        <v>456</v>
      </c>
      <c r="B34" s="111" t="s">
        <v>757</v>
      </c>
      <c r="C34" s="111" t="s">
        <v>26</v>
      </c>
      <c r="D34" s="112" t="s">
        <v>605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6">
        <f t="shared" si="0"/>
        <v>1</v>
      </c>
    </row>
    <row r="35" spans="1:9" ht="25.5" hidden="1" outlineLevel="1" x14ac:dyDescent="0.25">
      <c r="A35" s="114" t="s">
        <v>375</v>
      </c>
      <c r="B35" s="115" t="s">
        <v>757</v>
      </c>
      <c r="C35" s="115" t="s">
        <v>26</v>
      </c>
      <c r="D35" s="116" t="s">
        <v>771</v>
      </c>
      <c r="E35" s="115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6">
        <f t="shared" si="0"/>
        <v>1</v>
      </c>
    </row>
    <row r="36" spans="1:9" ht="25.5" hidden="1" outlineLevel="1" x14ac:dyDescent="0.25">
      <c r="A36" s="117" t="s">
        <v>384</v>
      </c>
      <c r="B36" s="118" t="s">
        <v>757</v>
      </c>
      <c r="C36" s="118" t="s">
        <v>26</v>
      </c>
      <c r="D36" s="119" t="s">
        <v>609</v>
      </c>
      <c r="E36" s="118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6">
        <f t="shared" si="0"/>
        <v>1</v>
      </c>
    </row>
    <row r="37" spans="1:9" ht="25.5" hidden="1" outlineLevel="1" x14ac:dyDescent="0.25">
      <c r="A37" s="86" t="s">
        <v>457</v>
      </c>
      <c r="B37" s="120" t="s">
        <v>757</v>
      </c>
      <c r="C37" s="120" t="s">
        <v>26</v>
      </c>
      <c r="D37" s="122" t="s">
        <v>779</v>
      </c>
      <c r="E37" s="120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6">
        <f t="shared" si="0"/>
        <v>1</v>
      </c>
    </row>
    <row r="38" spans="1:9" ht="25.5" hidden="1" outlineLevel="1" x14ac:dyDescent="0.25">
      <c r="A38" s="72" t="s">
        <v>381</v>
      </c>
      <c r="B38" s="73" t="s">
        <v>757</v>
      </c>
      <c r="C38" s="73" t="s">
        <v>26</v>
      </c>
      <c r="D38" s="121" t="s">
        <v>779</v>
      </c>
      <c r="E38" s="73" t="s">
        <v>159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6">
        <f t="shared" si="0"/>
        <v>1</v>
      </c>
    </row>
    <row r="39" spans="1:9" x14ac:dyDescent="0.25">
      <c r="A39" s="84" t="s">
        <v>385</v>
      </c>
      <c r="B39" s="107" t="s">
        <v>757</v>
      </c>
      <c r="C39" s="107" t="s">
        <v>28</v>
      </c>
      <c r="D39" s="108" t="s">
        <v>774</v>
      </c>
      <c r="E39" s="107"/>
      <c r="F39" s="109">
        <f>Ведомственная!G39</f>
        <v>886.5</v>
      </c>
      <c r="G39" s="109">
        <f>Ведомственная!H39</f>
        <v>0</v>
      </c>
      <c r="H39" s="109">
        <f>Ведомственная!I39</f>
        <v>0</v>
      </c>
      <c r="I39" s="146">
        <f t="shared" si="0"/>
        <v>886.5</v>
      </c>
    </row>
    <row r="40" spans="1:9" ht="51" outlineLevel="1" x14ac:dyDescent="0.25">
      <c r="A40" s="110" t="s">
        <v>456</v>
      </c>
      <c r="B40" s="111" t="s">
        <v>757</v>
      </c>
      <c r="C40" s="111" t="s">
        <v>28</v>
      </c>
      <c r="D40" s="112" t="s">
        <v>605</v>
      </c>
      <c r="E40" s="111"/>
      <c r="F40" s="113">
        <f>Ведомственная!G40</f>
        <v>886.5</v>
      </c>
      <c r="G40" s="113">
        <f>Ведомственная!H40</f>
        <v>0</v>
      </c>
      <c r="H40" s="113">
        <f>Ведомственная!I40</f>
        <v>0</v>
      </c>
      <c r="I40" s="146">
        <f t="shared" si="0"/>
        <v>886.5</v>
      </c>
    </row>
    <row r="41" spans="1:9" ht="25.5" outlineLevel="1" x14ac:dyDescent="0.25">
      <c r="A41" s="114" t="s">
        <v>375</v>
      </c>
      <c r="B41" s="115" t="s">
        <v>757</v>
      </c>
      <c r="C41" s="115" t="s">
        <v>28</v>
      </c>
      <c r="D41" s="116" t="s">
        <v>771</v>
      </c>
      <c r="E41" s="115"/>
      <c r="F41" s="113">
        <f>Ведомственная!G41</f>
        <v>886.5</v>
      </c>
      <c r="G41" s="113">
        <f>Ведомственная!H41</f>
        <v>0</v>
      </c>
      <c r="H41" s="113">
        <f>Ведомственная!I41</f>
        <v>0</v>
      </c>
      <c r="I41" s="146">
        <f t="shared" si="0"/>
        <v>886.5</v>
      </c>
    </row>
    <row r="42" spans="1:9" ht="63.75" outlineLevel="1" x14ac:dyDescent="0.25">
      <c r="A42" s="117" t="s">
        <v>386</v>
      </c>
      <c r="B42" s="118" t="s">
        <v>757</v>
      </c>
      <c r="C42" s="118" t="s">
        <v>28</v>
      </c>
      <c r="D42" s="119" t="s">
        <v>777</v>
      </c>
      <c r="E42" s="118"/>
      <c r="F42" s="113">
        <f>Ведомственная!G42</f>
        <v>886.5</v>
      </c>
      <c r="G42" s="113">
        <f>Ведомственная!H42</f>
        <v>0</v>
      </c>
      <c r="H42" s="113">
        <f>Ведомственная!I42</f>
        <v>0</v>
      </c>
      <c r="I42" s="146">
        <f t="shared" si="0"/>
        <v>886.5</v>
      </c>
    </row>
    <row r="43" spans="1:9" ht="89.25" outlineLevel="1" x14ac:dyDescent="0.25">
      <c r="A43" s="86" t="s">
        <v>387</v>
      </c>
      <c r="B43" s="120" t="s">
        <v>757</v>
      </c>
      <c r="C43" s="120" t="s">
        <v>28</v>
      </c>
      <c r="D43" s="122" t="s">
        <v>780</v>
      </c>
      <c r="E43" s="120"/>
      <c r="F43" s="113">
        <f>Ведомственная!G43</f>
        <v>23.6</v>
      </c>
      <c r="G43" s="113">
        <f>Ведомственная!H43</f>
        <v>0</v>
      </c>
      <c r="H43" s="113">
        <f>Ведомственная!I43</f>
        <v>0</v>
      </c>
      <c r="I43" s="146">
        <f t="shared" si="0"/>
        <v>23.6</v>
      </c>
    </row>
    <row r="44" spans="1:9" ht="25.5" outlineLevel="1" x14ac:dyDescent="0.25">
      <c r="A44" s="72" t="s">
        <v>388</v>
      </c>
      <c r="B44" s="73" t="s">
        <v>757</v>
      </c>
      <c r="C44" s="73" t="s">
        <v>28</v>
      </c>
      <c r="D44" s="121" t="s">
        <v>780</v>
      </c>
      <c r="E44" s="73" t="s">
        <v>154</v>
      </c>
      <c r="F44" s="113">
        <f>Ведомственная!G44</f>
        <v>23.6</v>
      </c>
      <c r="G44" s="113">
        <f>Ведомственная!H44</f>
        <v>0</v>
      </c>
      <c r="H44" s="113">
        <f>Ведомственная!I44</f>
        <v>0</v>
      </c>
      <c r="I44" s="146">
        <f t="shared" si="0"/>
        <v>23.6</v>
      </c>
    </row>
    <row r="45" spans="1:9" ht="76.5" outlineLevel="1" x14ac:dyDescent="0.25">
      <c r="A45" s="86" t="s">
        <v>389</v>
      </c>
      <c r="B45" s="120" t="s">
        <v>757</v>
      </c>
      <c r="C45" s="120" t="s">
        <v>28</v>
      </c>
      <c r="D45" s="122" t="s">
        <v>781</v>
      </c>
      <c r="E45" s="120"/>
      <c r="F45" s="113">
        <f>Ведомственная!G45</f>
        <v>5.6</v>
      </c>
      <c r="G45" s="113">
        <f>Ведомственная!H45</f>
        <v>0</v>
      </c>
      <c r="H45" s="113">
        <f>Ведомственная!I45</f>
        <v>0</v>
      </c>
      <c r="I45" s="146">
        <f t="shared" si="0"/>
        <v>5.6</v>
      </c>
    </row>
    <row r="46" spans="1:9" ht="25.5" outlineLevel="1" x14ac:dyDescent="0.25">
      <c r="A46" s="72" t="s">
        <v>388</v>
      </c>
      <c r="B46" s="73" t="s">
        <v>757</v>
      </c>
      <c r="C46" s="73" t="s">
        <v>28</v>
      </c>
      <c r="D46" s="121" t="s">
        <v>781</v>
      </c>
      <c r="E46" s="73" t="s">
        <v>154</v>
      </c>
      <c r="F46" s="113">
        <f>Ведомственная!G46</f>
        <v>5.6</v>
      </c>
      <c r="G46" s="113">
        <f>Ведомственная!H46</f>
        <v>0</v>
      </c>
      <c r="H46" s="113">
        <f>Ведомственная!I46</f>
        <v>0</v>
      </c>
      <c r="I46" s="146">
        <f t="shared" si="0"/>
        <v>5.6</v>
      </c>
    </row>
    <row r="47" spans="1:9" ht="76.5" outlineLevel="1" x14ac:dyDescent="0.25">
      <c r="A47" s="86" t="s">
        <v>390</v>
      </c>
      <c r="B47" s="120" t="s">
        <v>757</v>
      </c>
      <c r="C47" s="120" t="s">
        <v>28</v>
      </c>
      <c r="D47" s="122" t="s">
        <v>782</v>
      </c>
      <c r="E47" s="120"/>
      <c r="F47" s="113">
        <f>Ведомственная!G47</f>
        <v>2</v>
      </c>
      <c r="G47" s="113">
        <f>Ведомственная!H47</f>
        <v>0</v>
      </c>
      <c r="H47" s="113">
        <f>Ведомственная!I47</f>
        <v>0</v>
      </c>
      <c r="I47" s="146">
        <f t="shared" si="0"/>
        <v>2</v>
      </c>
    </row>
    <row r="48" spans="1:9" ht="25.5" outlineLevel="1" x14ac:dyDescent="0.25">
      <c r="A48" s="72" t="s">
        <v>388</v>
      </c>
      <c r="B48" s="73" t="s">
        <v>757</v>
      </c>
      <c r="C48" s="73" t="s">
        <v>28</v>
      </c>
      <c r="D48" s="121" t="s">
        <v>782</v>
      </c>
      <c r="E48" s="73" t="s">
        <v>154</v>
      </c>
      <c r="F48" s="113">
        <f>Ведомственная!G48</f>
        <v>2</v>
      </c>
      <c r="G48" s="113">
        <f>Ведомственная!H48</f>
        <v>0</v>
      </c>
      <c r="H48" s="113">
        <f>Ведомственная!I48</f>
        <v>0</v>
      </c>
      <c r="I48" s="146">
        <f t="shared" si="0"/>
        <v>2</v>
      </c>
    </row>
    <row r="49" spans="1:9" ht="76.5" outlineLevel="1" x14ac:dyDescent="0.25">
      <c r="A49" s="86" t="s">
        <v>391</v>
      </c>
      <c r="B49" s="120" t="s">
        <v>757</v>
      </c>
      <c r="C49" s="120" t="s">
        <v>28</v>
      </c>
      <c r="D49" s="122" t="s">
        <v>783</v>
      </c>
      <c r="E49" s="120"/>
      <c r="F49" s="113">
        <f>Ведомственная!G49</f>
        <v>40.200000000000003</v>
      </c>
      <c r="G49" s="113">
        <f>Ведомственная!H49</f>
        <v>0</v>
      </c>
      <c r="H49" s="113">
        <f>Ведомственная!I49</f>
        <v>0</v>
      </c>
      <c r="I49" s="146">
        <f t="shared" si="0"/>
        <v>40.200000000000003</v>
      </c>
    </row>
    <row r="50" spans="1:9" ht="25.5" outlineLevel="1" x14ac:dyDescent="0.25">
      <c r="A50" s="72" t="s">
        <v>388</v>
      </c>
      <c r="B50" s="73" t="s">
        <v>757</v>
      </c>
      <c r="C50" s="73" t="s">
        <v>28</v>
      </c>
      <c r="D50" s="121" t="s">
        <v>783</v>
      </c>
      <c r="E50" s="73" t="s">
        <v>154</v>
      </c>
      <c r="F50" s="113">
        <f>Ведомственная!G50</f>
        <v>40.200000000000003</v>
      </c>
      <c r="G50" s="113">
        <f>Ведомственная!H50</f>
        <v>0</v>
      </c>
      <c r="H50" s="113">
        <f>Ведомственная!I50</f>
        <v>0</v>
      </c>
      <c r="I50" s="146">
        <f t="shared" si="0"/>
        <v>40.200000000000003</v>
      </c>
    </row>
    <row r="51" spans="1:9" ht="76.5" outlineLevel="1" x14ac:dyDescent="0.25">
      <c r="A51" s="86" t="s">
        <v>392</v>
      </c>
      <c r="B51" s="120" t="s">
        <v>757</v>
      </c>
      <c r="C51" s="120" t="s">
        <v>28</v>
      </c>
      <c r="D51" s="122" t="s">
        <v>784</v>
      </c>
      <c r="E51" s="120"/>
      <c r="F51" s="113">
        <f>Ведомственная!G51</f>
        <v>815.1</v>
      </c>
      <c r="G51" s="113">
        <f>Ведомственная!H51</f>
        <v>0</v>
      </c>
      <c r="H51" s="113">
        <f>Ведомственная!I51</f>
        <v>0</v>
      </c>
      <c r="I51" s="146">
        <f t="shared" si="0"/>
        <v>815.1</v>
      </c>
    </row>
    <row r="52" spans="1:9" ht="25.5" outlineLevel="1" x14ac:dyDescent="0.25">
      <c r="A52" s="72" t="s">
        <v>388</v>
      </c>
      <c r="B52" s="73" t="s">
        <v>757</v>
      </c>
      <c r="C52" s="73" t="s">
        <v>28</v>
      </c>
      <c r="D52" s="121" t="s">
        <v>784</v>
      </c>
      <c r="E52" s="73" t="s">
        <v>154</v>
      </c>
      <c r="F52" s="113">
        <f>Ведомственная!G52</f>
        <v>815.1</v>
      </c>
      <c r="G52" s="113">
        <f>Ведомственная!H52</f>
        <v>0</v>
      </c>
      <c r="H52" s="113">
        <f>Ведомственная!I52</f>
        <v>0</v>
      </c>
      <c r="I52" s="146">
        <f t="shared" si="0"/>
        <v>815.1</v>
      </c>
    </row>
    <row r="53" spans="1:9" x14ac:dyDescent="0.25">
      <c r="A53" s="69" t="s">
        <v>486</v>
      </c>
      <c r="B53" s="70" t="s">
        <v>758</v>
      </c>
      <c r="C53" s="70" t="s">
        <v>764</v>
      </c>
      <c r="D53" s="105" t="s">
        <v>774</v>
      </c>
      <c r="E53" s="70"/>
      <c r="F53" s="106">
        <f>Ведомственная!G53</f>
        <v>118.4</v>
      </c>
      <c r="G53" s="106">
        <f>Ведомственная!H53</f>
        <v>122.7</v>
      </c>
      <c r="H53" s="106">
        <f>Ведомственная!I53</f>
        <v>122.7</v>
      </c>
      <c r="I53" s="146">
        <f t="shared" si="0"/>
        <v>363.8</v>
      </c>
    </row>
    <row r="54" spans="1:9" x14ac:dyDescent="0.25">
      <c r="A54" s="84" t="s">
        <v>485</v>
      </c>
      <c r="B54" s="107" t="s">
        <v>758</v>
      </c>
      <c r="C54" s="107" t="s">
        <v>759</v>
      </c>
      <c r="D54" s="108" t="s">
        <v>774</v>
      </c>
      <c r="E54" s="107"/>
      <c r="F54" s="109">
        <f>Ведомственная!G54</f>
        <v>118.4</v>
      </c>
      <c r="G54" s="109">
        <f>Ведомственная!H54</f>
        <v>122.7</v>
      </c>
      <c r="H54" s="109">
        <f>Ведомственная!I54</f>
        <v>122.7</v>
      </c>
      <c r="I54" s="146">
        <f t="shared" si="0"/>
        <v>363.8</v>
      </c>
    </row>
    <row r="55" spans="1:9" ht="51" outlineLevel="1" x14ac:dyDescent="0.25">
      <c r="A55" s="110" t="s">
        <v>456</v>
      </c>
      <c r="B55" s="111" t="s">
        <v>758</v>
      </c>
      <c r="C55" s="111" t="s">
        <v>759</v>
      </c>
      <c r="D55" s="112" t="s">
        <v>605</v>
      </c>
      <c r="E55" s="111"/>
      <c r="F55" s="113">
        <f>Ведомственная!G55</f>
        <v>118.4</v>
      </c>
      <c r="G55" s="113">
        <f>Ведомственная!H55</f>
        <v>122.7</v>
      </c>
      <c r="H55" s="113">
        <f>Ведомственная!I55</f>
        <v>122.7</v>
      </c>
      <c r="I55" s="146">
        <f t="shared" si="0"/>
        <v>363.8</v>
      </c>
    </row>
    <row r="56" spans="1:9" ht="25.5" outlineLevel="1" x14ac:dyDescent="0.25">
      <c r="A56" s="114" t="s">
        <v>375</v>
      </c>
      <c r="B56" s="115" t="s">
        <v>758</v>
      </c>
      <c r="C56" s="115" t="s">
        <v>759</v>
      </c>
      <c r="D56" s="116" t="s">
        <v>771</v>
      </c>
      <c r="E56" s="115"/>
      <c r="F56" s="113">
        <f>Ведомственная!G56</f>
        <v>118.4</v>
      </c>
      <c r="G56" s="113">
        <f>Ведомственная!H56</f>
        <v>122.7</v>
      </c>
      <c r="H56" s="113">
        <f>Ведомственная!I56</f>
        <v>122.7</v>
      </c>
      <c r="I56" s="146">
        <f t="shared" si="0"/>
        <v>363.8</v>
      </c>
    </row>
    <row r="57" spans="1:9" ht="63.75" outlineLevel="1" x14ac:dyDescent="0.25">
      <c r="A57" s="117" t="s">
        <v>386</v>
      </c>
      <c r="B57" s="118" t="s">
        <v>758</v>
      </c>
      <c r="C57" s="118" t="s">
        <v>759</v>
      </c>
      <c r="D57" s="119" t="s">
        <v>777</v>
      </c>
      <c r="E57" s="118"/>
      <c r="F57" s="113">
        <f>Ведомственная!G57</f>
        <v>118.4</v>
      </c>
      <c r="G57" s="113">
        <f>Ведомственная!H57</f>
        <v>122.7</v>
      </c>
      <c r="H57" s="113">
        <f>Ведомственная!I57</f>
        <v>122.7</v>
      </c>
      <c r="I57" s="146">
        <f t="shared" si="0"/>
        <v>363.8</v>
      </c>
    </row>
    <row r="58" spans="1:9" ht="89.25" outlineLevel="1" x14ac:dyDescent="0.25">
      <c r="A58" s="117" t="s">
        <v>484</v>
      </c>
      <c r="B58" s="120" t="s">
        <v>758</v>
      </c>
      <c r="C58" s="120" t="s">
        <v>759</v>
      </c>
      <c r="D58" s="122" t="s">
        <v>785</v>
      </c>
      <c r="E58" s="120"/>
      <c r="F58" s="113">
        <f>Ведомственная!G58</f>
        <v>118.4</v>
      </c>
      <c r="G58" s="113">
        <f>Ведомственная!H58</f>
        <v>122.7</v>
      </c>
      <c r="H58" s="113">
        <f>Ведомственная!I58</f>
        <v>122.7</v>
      </c>
      <c r="I58" s="146">
        <f t="shared" si="0"/>
        <v>363.8</v>
      </c>
    </row>
    <row r="59" spans="1:9" ht="76.5" outlineLevel="1" x14ac:dyDescent="0.25">
      <c r="A59" s="72" t="s">
        <v>378</v>
      </c>
      <c r="B59" s="73" t="s">
        <v>758</v>
      </c>
      <c r="C59" s="73" t="s">
        <v>759</v>
      </c>
      <c r="D59" s="121" t="s">
        <v>785</v>
      </c>
      <c r="E59" s="73" t="s">
        <v>36</v>
      </c>
      <c r="F59" s="113">
        <f>Ведомственная!G59</f>
        <v>104.4</v>
      </c>
      <c r="G59" s="113">
        <f>Ведомственная!H59</f>
        <v>109.7</v>
      </c>
      <c r="H59" s="113">
        <f>Ведомственная!I59</f>
        <v>109.7</v>
      </c>
      <c r="I59" s="146">
        <f t="shared" si="0"/>
        <v>323.8</v>
      </c>
    </row>
    <row r="60" spans="1:9" ht="25.5" outlineLevel="1" x14ac:dyDescent="0.25">
      <c r="A60" s="72" t="s">
        <v>379</v>
      </c>
      <c r="B60" s="73" t="s">
        <v>758</v>
      </c>
      <c r="C60" s="73" t="s">
        <v>759</v>
      </c>
      <c r="D60" s="121" t="s">
        <v>785</v>
      </c>
      <c r="E60" s="73" t="s">
        <v>61</v>
      </c>
      <c r="F60" s="113">
        <f>Ведомственная!G60</f>
        <v>14</v>
      </c>
      <c r="G60" s="113">
        <f>Ведомственная!H60</f>
        <v>13</v>
      </c>
      <c r="H60" s="113">
        <f>Ведомственная!I60</f>
        <v>13</v>
      </c>
      <c r="I60" s="146">
        <f t="shared" si="0"/>
        <v>40</v>
      </c>
    </row>
    <row r="61" spans="1:9" ht="25.5" x14ac:dyDescent="0.25">
      <c r="A61" s="69" t="s">
        <v>393</v>
      </c>
      <c r="B61" s="70" t="s">
        <v>759</v>
      </c>
      <c r="C61" s="70" t="s">
        <v>764</v>
      </c>
      <c r="D61" s="105" t="s">
        <v>774</v>
      </c>
      <c r="E61" s="70"/>
      <c r="F61" s="106">
        <f>Ведомственная!G61</f>
        <v>420</v>
      </c>
      <c r="G61" s="106">
        <f>Ведомственная!H61</f>
        <v>350</v>
      </c>
      <c r="H61" s="106">
        <f>Ведомственная!I61</f>
        <v>255.91051999999999</v>
      </c>
      <c r="I61" s="146">
        <f t="shared" si="0"/>
        <v>1025.9105199999999</v>
      </c>
    </row>
    <row r="62" spans="1:9" ht="51" x14ac:dyDescent="0.25">
      <c r="A62" s="84" t="s">
        <v>396</v>
      </c>
      <c r="B62" s="107" t="s">
        <v>759</v>
      </c>
      <c r="C62" s="107" t="s">
        <v>25</v>
      </c>
      <c r="D62" s="108" t="s">
        <v>774</v>
      </c>
      <c r="E62" s="107"/>
      <c r="F62" s="109">
        <f>Ведомственная!G62</f>
        <v>420</v>
      </c>
      <c r="G62" s="109">
        <f>Ведомственная!H62</f>
        <v>350</v>
      </c>
      <c r="H62" s="109">
        <f>Ведомственная!I62</f>
        <v>255.91051999999999</v>
      </c>
      <c r="I62" s="146">
        <f t="shared" si="0"/>
        <v>1025.9105199999999</v>
      </c>
    </row>
    <row r="63" spans="1:9" ht="51" outlineLevel="1" x14ac:dyDescent="0.25">
      <c r="A63" s="110" t="s">
        <v>456</v>
      </c>
      <c r="B63" s="111" t="s">
        <v>759</v>
      </c>
      <c r="C63" s="111" t="s">
        <v>25</v>
      </c>
      <c r="D63" s="112" t="s">
        <v>605</v>
      </c>
      <c r="E63" s="111"/>
      <c r="F63" s="113">
        <f>Ведомственная!G63</f>
        <v>420</v>
      </c>
      <c r="G63" s="113">
        <f>Ведомственная!H63</f>
        <v>350</v>
      </c>
      <c r="H63" s="113">
        <f>Ведомственная!I63</f>
        <v>255.91051999999999</v>
      </c>
      <c r="I63" s="146">
        <f t="shared" si="0"/>
        <v>1025.9105199999999</v>
      </c>
    </row>
    <row r="64" spans="1:9" ht="25.5" outlineLevel="1" x14ac:dyDescent="0.25">
      <c r="A64" s="114" t="s">
        <v>375</v>
      </c>
      <c r="B64" s="115" t="s">
        <v>759</v>
      </c>
      <c r="C64" s="115" t="s">
        <v>25</v>
      </c>
      <c r="D64" s="116" t="s">
        <v>771</v>
      </c>
      <c r="E64" s="115"/>
      <c r="F64" s="113">
        <f>Ведомственная!G64</f>
        <v>420</v>
      </c>
      <c r="G64" s="113">
        <f>Ведомственная!H64</f>
        <v>350</v>
      </c>
      <c r="H64" s="113">
        <f>Ведомственная!I64</f>
        <v>255.91051999999999</v>
      </c>
      <c r="I64" s="146">
        <f t="shared" si="0"/>
        <v>1025.9105199999999</v>
      </c>
    </row>
    <row r="65" spans="1:9" ht="38.25" outlineLevel="1" x14ac:dyDescent="0.25">
      <c r="A65" s="117" t="s">
        <v>394</v>
      </c>
      <c r="B65" s="118" t="s">
        <v>759</v>
      </c>
      <c r="C65" s="118" t="s">
        <v>25</v>
      </c>
      <c r="D65" s="119" t="s">
        <v>786</v>
      </c>
      <c r="E65" s="118"/>
      <c r="F65" s="113">
        <f>Ведомственная!G65</f>
        <v>420</v>
      </c>
      <c r="G65" s="113">
        <f>Ведомственная!H65</f>
        <v>350</v>
      </c>
      <c r="H65" s="113">
        <f>Ведомственная!I65</f>
        <v>255.91051999999999</v>
      </c>
      <c r="I65" s="146">
        <f t="shared" si="0"/>
        <v>1025.9105199999999</v>
      </c>
    </row>
    <row r="66" spans="1:9" ht="25.5" hidden="1" outlineLevel="1" x14ac:dyDescent="0.25">
      <c r="A66" s="117" t="s">
        <v>482</v>
      </c>
      <c r="B66" s="120" t="s">
        <v>759</v>
      </c>
      <c r="C66" s="120" t="s">
        <v>25</v>
      </c>
      <c r="D66" s="122" t="s">
        <v>787</v>
      </c>
      <c r="E66" s="120"/>
      <c r="F66" s="113">
        <f>Ведомственная!G66</f>
        <v>0</v>
      </c>
      <c r="G66" s="113">
        <f>Ведомственная!H66</f>
        <v>0</v>
      </c>
      <c r="H66" s="113">
        <f>Ведомственная!I66</f>
        <v>0</v>
      </c>
      <c r="I66" s="146">
        <f t="shared" si="0"/>
        <v>0</v>
      </c>
    </row>
    <row r="67" spans="1:9" ht="25.5" hidden="1" outlineLevel="1" x14ac:dyDescent="0.25">
      <c r="A67" s="72" t="s">
        <v>379</v>
      </c>
      <c r="B67" s="73" t="s">
        <v>759</v>
      </c>
      <c r="C67" s="73" t="s">
        <v>25</v>
      </c>
      <c r="D67" s="121" t="s">
        <v>787</v>
      </c>
      <c r="E67" s="73" t="s">
        <v>61</v>
      </c>
      <c r="F67" s="113">
        <f>Ведомственная!G67</f>
        <v>0</v>
      </c>
      <c r="G67" s="113">
        <f>Ведомственная!H67</f>
        <v>0</v>
      </c>
      <c r="H67" s="113">
        <f>Ведомственная!I67</f>
        <v>0</v>
      </c>
      <c r="I67" s="146">
        <f t="shared" si="0"/>
        <v>0</v>
      </c>
    </row>
    <row r="68" spans="1:9" ht="38.25" hidden="1" outlineLevel="1" x14ac:dyDescent="0.25">
      <c r="A68" s="117" t="s">
        <v>483</v>
      </c>
      <c r="B68" s="73" t="s">
        <v>759</v>
      </c>
      <c r="C68" s="73" t="s">
        <v>25</v>
      </c>
      <c r="D68" s="121" t="s">
        <v>787</v>
      </c>
      <c r="E68" s="73" t="s">
        <v>224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6">
        <f t="shared" si="0"/>
        <v>0</v>
      </c>
    </row>
    <row r="69" spans="1:9" ht="51" outlineLevel="1" x14ac:dyDescent="0.25">
      <c r="A69" s="86" t="s">
        <v>395</v>
      </c>
      <c r="B69" s="120" t="s">
        <v>759</v>
      </c>
      <c r="C69" s="120" t="s">
        <v>25</v>
      </c>
      <c r="D69" s="122" t="s">
        <v>788</v>
      </c>
      <c r="E69" s="120"/>
      <c r="F69" s="113">
        <f>Ведомственная!G69</f>
        <v>420</v>
      </c>
      <c r="G69" s="113">
        <f>Ведомственная!H69</f>
        <v>350</v>
      </c>
      <c r="H69" s="113">
        <f>Ведомственная!I69</f>
        <v>255.91051999999999</v>
      </c>
      <c r="I69" s="146">
        <f t="shared" si="0"/>
        <v>1025.9105199999999</v>
      </c>
    </row>
    <row r="70" spans="1:9" ht="25.5" outlineLevel="1" x14ac:dyDescent="0.25">
      <c r="A70" s="72" t="s">
        <v>379</v>
      </c>
      <c r="B70" s="73" t="s">
        <v>759</v>
      </c>
      <c r="C70" s="73" t="s">
        <v>25</v>
      </c>
      <c r="D70" s="121" t="s">
        <v>788</v>
      </c>
      <c r="E70" s="73" t="s">
        <v>61</v>
      </c>
      <c r="F70" s="113">
        <f>Ведомственная!G70</f>
        <v>420</v>
      </c>
      <c r="G70" s="113">
        <f>Ведомственная!H70</f>
        <v>350</v>
      </c>
      <c r="H70" s="113">
        <f>Ведомственная!I70</f>
        <v>255.91051999999999</v>
      </c>
      <c r="I70" s="146">
        <f t="shared" si="0"/>
        <v>1025.9105199999999</v>
      </c>
    </row>
    <row r="71" spans="1:9" ht="38.25" hidden="1" x14ac:dyDescent="0.25">
      <c r="A71" s="84" t="s">
        <v>397</v>
      </c>
      <c r="B71" s="107" t="s">
        <v>759</v>
      </c>
      <c r="C71" s="107" t="s">
        <v>29</v>
      </c>
      <c r="D71" s="108" t="s">
        <v>774</v>
      </c>
      <c r="E71" s="107"/>
      <c r="F71" s="109">
        <f>Ведомственная!G71</f>
        <v>0</v>
      </c>
      <c r="G71" s="109">
        <f>Ведомственная!H71</f>
        <v>0</v>
      </c>
      <c r="H71" s="109">
        <f>Ведомственная!I71</f>
        <v>0</v>
      </c>
      <c r="I71" s="146">
        <f t="shared" si="0"/>
        <v>0</v>
      </c>
    </row>
    <row r="72" spans="1:9" ht="51" hidden="1" outlineLevel="1" x14ac:dyDescent="0.25">
      <c r="A72" s="110" t="s">
        <v>456</v>
      </c>
      <c r="B72" s="111" t="s">
        <v>759</v>
      </c>
      <c r="C72" s="111" t="s">
        <v>29</v>
      </c>
      <c r="D72" s="112" t="s">
        <v>605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6">
        <f t="shared" si="0"/>
        <v>0</v>
      </c>
    </row>
    <row r="73" spans="1:9" ht="25.5" hidden="1" outlineLevel="1" x14ac:dyDescent="0.25">
      <c r="A73" s="114" t="s">
        <v>375</v>
      </c>
      <c r="B73" s="115" t="s">
        <v>759</v>
      </c>
      <c r="C73" s="115" t="s">
        <v>29</v>
      </c>
      <c r="D73" s="116" t="s">
        <v>771</v>
      </c>
      <c r="E73" s="115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6">
        <f t="shared" si="0"/>
        <v>0</v>
      </c>
    </row>
    <row r="74" spans="1:9" ht="38.25" hidden="1" outlineLevel="1" x14ac:dyDescent="0.25">
      <c r="A74" s="117" t="s">
        <v>394</v>
      </c>
      <c r="B74" s="118" t="s">
        <v>759</v>
      </c>
      <c r="C74" s="118" t="s">
        <v>29</v>
      </c>
      <c r="D74" s="119" t="s">
        <v>786</v>
      </c>
      <c r="E74" s="118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6">
        <f t="shared" si="0"/>
        <v>0</v>
      </c>
    </row>
    <row r="75" spans="1:9" ht="25.5" hidden="1" outlineLevel="1" x14ac:dyDescent="0.25">
      <c r="A75" s="117" t="s">
        <v>481</v>
      </c>
      <c r="B75" s="120" t="s">
        <v>759</v>
      </c>
      <c r="C75" s="120" t="s">
        <v>29</v>
      </c>
      <c r="D75" s="123" t="s">
        <v>789</v>
      </c>
      <c r="E75" s="120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6">
        <f t="shared" ref="I75:I140" si="1">F75+G75+H75</f>
        <v>0</v>
      </c>
    </row>
    <row r="76" spans="1:9" ht="25.5" hidden="1" outlineLevel="1" x14ac:dyDescent="0.25">
      <c r="A76" s="72" t="s">
        <v>379</v>
      </c>
      <c r="B76" s="73" t="s">
        <v>759</v>
      </c>
      <c r="C76" s="73" t="s">
        <v>29</v>
      </c>
      <c r="D76" s="123" t="s">
        <v>789</v>
      </c>
      <c r="E76" s="73" t="s">
        <v>61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6">
        <f t="shared" si="1"/>
        <v>0</v>
      </c>
    </row>
    <row r="77" spans="1:9" ht="38.25" hidden="1" outlineLevel="1" x14ac:dyDescent="0.25">
      <c r="A77" s="86" t="s">
        <v>398</v>
      </c>
      <c r="B77" s="120" t="s">
        <v>759</v>
      </c>
      <c r="C77" s="120" t="s">
        <v>29</v>
      </c>
      <c r="D77" s="122" t="s">
        <v>790</v>
      </c>
      <c r="E77" s="120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6">
        <f t="shared" si="1"/>
        <v>0</v>
      </c>
    </row>
    <row r="78" spans="1:9" ht="25.5" hidden="1" outlineLevel="1" x14ac:dyDescent="0.25">
      <c r="A78" s="72" t="s">
        <v>379</v>
      </c>
      <c r="B78" s="73" t="s">
        <v>759</v>
      </c>
      <c r="C78" s="73" t="s">
        <v>29</v>
      </c>
      <c r="D78" s="121" t="s">
        <v>790</v>
      </c>
      <c r="E78" s="73" t="s">
        <v>61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6">
        <f t="shared" si="1"/>
        <v>0</v>
      </c>
    </row>
    <row r="79" spans="1:9" x14ac:dyDescent="0.25">
      <c r="A79" s="69" t="s">
        <v>399</v>
      </c>
      <c r="B79" s="70" t="s">
        <v>760</v>
      </c>
      <c r="C79" s="70" t="s">
        <v>764</v>
      </c>
      <c r="D79" s="105" t="s">
        <v>774</v>
      </c>
      <c r="E79" s="70"/>
      <c r="F79" s="106">
        <f>Ведомственная!G79</f>
        <v>831</v>
      </c>
      <c r="G79" s="106">
        <f>Ведомственная!H79</f>
        <v>0</v>
      </c>
      <c r="H79" s="106">
        <f>Ведомственная!I79</f>
        <v>0</v>
      </c>
      <c r="I79" s="146">
        <f t="shared" si="1"/>
        <v>831</v>
      </c>
    </row>
    <row r="80" spans="1:9" hidden="1" x14ac:dyDescent="0.25">
      <c r="A80" s="84" t="s">
        <v>479</v>
      </c>
      <c r="B80" s="107" t="s">
        <v>760</v>
      </c>
      <c r="C80" s="107" t="s">
        <v>757</v>
      </c>
      <c r="D80" s="108" t="s">
        <v>774</v>
      </c>
      <c r="E80" s="107"/>
      <c r="F80" s="109">
        <f>Ведомственная!G80</f>
        <v>0</v>
      </c>
      <c r="G80" s="109">
        <f>Ведомственная!H80</f>
        <v>0</v>
      </c>
      <c r="H80" s="109">
        <f>Ведомственная!I80</f>
        <v>0</v>
      </c>
      <c r="I80" s="146">
        <f t="shared" si="1"/>
        <v>0</v>
      </c>
    </row>
    <row r="81" spans="1:9" ht="51" hidden="1" outlineLevel="1" x14ac:dyDescent="0.25">
      <c r="A81" s="110" t="s">
        <v>456</v>
      </c>
      <c r="B81" s="111" t="s">
        <v>760</v>
      </c>
      <c r="C81" s="111" t="s">
        <v>757</v>
      </c>
      <c r="D81" s="112" t="s">
        <v>605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6">
        <f t="shared" si="1"/>
        <v>0</v>
      </c>
    </row>
    <row r="82" spans="1:9" ht="25.5" hidden="1" outlineLevel="1" x14ac:dyDescent="0.25">
      <c r="A82" s="114" t="s">
        <v>375</v>
      </c>
      <c r="B82" s="115" t="s">
        <v>760</v>
      </c>
      <c r="C82" s="115" t="s">
        <v>757</v>
      </c>
      <c r="D82" s="116" t="s">
        <v>771</v>
      </c>
      <c r="E82" s="115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6">
        <f t="shared" si="1"/>
        <v>0</v>
      </c>
    </row>
    <row r="83" spans="1:9" ht="25.5" hidden="1" outlineLevel="1" x14ac:dyDescent="0.25">
      <c r="A83" s="117" t="s">
        <v>384</v>
      </c>
      <c r="B83" s="118" t="s">
        <v>760</v>
      </c>
      <c r="C83" s="118" t="s">
        <v>757</v>
      </c>
      <c r="D83" s="119" t="s">
        <v>609</v>
      </c>
      <c r="E83" s="118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6">
        <f t="shared" si="1"/>
        <v>0</v>
      </c>
    </row>
    <row r="84" spans="1:9" ht="38.25" hidden="1" outlineLevel="1" x14ac:dyDescent="0.25">
      <c r="A84" s="86" t="s">
        <v>480</v>
      </c>
      <c r="B84" s="120" t="s">
        <v>760</v>
      </c>
      <c r="C84" s="120" t="s">
        <v>757</v>
      </c>
      <c r="D84" s="121" t="s">
        <v>791</v>
      </c>
      <c r="E84" s="120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6">
        <f t="shared" si="1"/>
        <v>0</v>
      </c>
    </row>
    <row r="85" spans="1:9" ht="25.5" hidden="1" outlineLevel="1" x14ac:dyDescent="0.25">
      <c r="A85" s="72" t="s">
        <v>379</v>
      </c>
      <c r="B85" s="73" t="s">
        <v>760</v>
      </c>
      <c r="C85" s="73" t="s">
        <v>757</v>
      </c>
      <c r="D85" s="121" t="s">
        <v>791</v>
      </c>
      <c r="E85" s="73" t="s">
        <v>61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6">
        <f t="shared" si="1"/>
        <v>0</v>
      </c>
    </row>
    <row r="86" spans="1:9" hidden="1" x14ac:dyDescent="0.25">
      <c r="A86" s="84" t="s">
        <v>400</v>
      </c>
      <c r="B86" s="107" t="s">
        <v>760</v>
      </c>
      <c r="C86" s="107" t="s">
        <v>762</v>
      </c>
      <c r="D86" s="108" t="s">
        <v>774</v>
      </c>
      <c r="E86" s="107"/>
      <c r="F86" s="109">
        <f>Ведомственная!G86</f>
        <v>0</v>
      </c>
      <c r="G86" s="109">
        <f>Ведомственная!H86</f>
        <v>0</v>
      </c>
      <c r="H86" s="109">
        <f>Ведомственная!I86</f>
        <v>0</v>
      </c>
      <c r="I86" s="146">
        <f t="shared" si="1"/>
        <v>0</v>
      </c>
    </row>
    <row r="87" spans="1:9" ht="51" hidden="1" outlineLevel="1" x14ac:dyDescent="0.25">
      <c r="A87" s="110" t="s">
        <v>456</v>
      </c>
      <c r="B87" s="111" t="s">
        <v>760</v>
      </c>
      <c r="C87" s="111" t="s">
        <v>762</v>
      </c>
      <c r="D87" s="112" t="s">
        <v>605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6">
        <f t="shared" si="1"/>
        <v>0</v>
      </c>
    </row>
    <row r="88" spans="1:9" ht="25.5" hidden="1" outlineLevel="1" x14ac:dyDescent="0.25">
      <c r="A88" s="114" t="s">
        <v>375</v>
      </c>
      <c r="B88" s="115" t="s">
        <v>760</v>
      </c>
      <c r="C88" s="115" t="s">
        <v>762</v>
      </c>
      <c r="D88" s="116" t="s">
        <v>771</v>
      </c>
      <c r="E88" s="115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6">
        <f t="shared" si="1"/>
        <v>0</v>
      </c>
    </row>
    <row r="89" spans="1:9" ht="25.5" hidden="1" outlineLevel="1" x14ac:dyDescent="0.25">
      <c r="A89" s="117" t="s">
        <v>384</v>
      </c>
      <c r="B89" s="118" t="s">
        <v>760</v>
      </c>
      <c r="C89" s="118" t="s">
        <v>762</v>
      </c>
      <c r="D89" s="119" t="s">
        <v>609</v>
      </c>
      <c r="E89" s="118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6">
        <f t="shared" si="1"/>
        <v>0</v>
      </c>
    </row>
    <row r="90" spans="1:9" ht="63.75" hidden="1" outlineLevel="1" x14ac:dyDescent="0.25">
      <c r="A90" s="86" t="s">
        <v>401</v>
      </c>
      <c r="B90" s="120" t="s">
        <v>760</v>
      </c>
      <c r="C90" s="120" t="s">
        <v>762</v>
      </c>
      <c r="D90" s="122" t="s">
        <v>792</v>
      </c>
      <c r="E90" s="120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6">
        <f t="shared" si="1"/>
        <v>0</v>
      </c>
    </row>
    <row r="91" spans="1:9" ht="25.5" hidden="1" outlineLevel="1" x14ac:dyDescent="0.25">
      <c r="A91" s="72" t="s">
        <v>379</v>
      </c>
      <c r="B91" s="73" t="s">
        <v>760</v>
      </c>
      <c r="C91" s="73" t="s">
        <v>762</v>
      </c>
      <c r="D91" s="121" t="s">
        <v>792</v>
      </c>
      <c r="E91" s="73" t="s">
        <v>61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6">
        <f t="shared" si="1"/>
        <v>0</v>
      </c>
    </row>
    <row r="92" spans="1:9" x14ac:dyDescent="0.25">
      <c r="A92" s="84" t="s">
        <v>402</v>
      </c>
      <c r="B92" s="107" t="s">
        <v>760</v>
      </c>
      <c r="C92" s="107" t="s">
        <v>765</v>
      </c>
      <c r="D92" s="108" t="s">
        <v>774</v>
      </c>
      <c r="E92" s="107"/>
      <c r="F92" s="109">
        <f>Ведомственная!G92</f>
        <v>831</v>
      </c>
      <c r="G92" s="109">
        <f>Ведомственная!H92</f>
        <v>0</v>
      </c>
      <c r="H92" s="109">
        <f>Ведомственная!I92</f>
        <v>0</v>
      </c>
      <c r="I92" s="146">
        <f t="shared" si="1"/>
        <v>831</v>
      </c>
    </row>
    <row r="93" spans="1:9" ht="51" outlineLevel="1" x14ac:dyDescent="0.25">
      <c r="A93" s="110" t="s">
        <v>456</v>
      </c>
      <c r="B93" s="111" t="s">
        <v>760</v>
      </c>
      <c r="C93" s="111" t="s">
        <v>765</v>
      </c>
      <c r="D93" s="112" t="s">
        <v>605</v>
      </c>
      <c r="E93" s="111"/>
      <c r="F93" s="113">
        <f>Ведомственная!G93</f>
        <v>831</v>
      </c>
      <c r="G93" s="113">
        <f>Ведомственная!H93</f>
        <v>0</v>
      </c>
      <c r="H93" s="113">
        <f>Ведомственная!I93</f>
        <v>0</v>
      </c>
      <c r="I93" s="146">
        <f t="shared" si="1"/>
        <v>831</v>
      </c>
    </row>
    <row r="94" spans="1:9" ht="25.5" outlineLevel="1" x14ac:dyDescent="0.25">
      <c r="A94" s="114" t="s">
        <v>403</v>
      </c>
      <c r="B94" s="115" t="s">
        <v>760</v>
      </c>
      <c r="C94" s="115" t="s">
        <v>765</v>
      </c>
      <c r="D94" s="116" t="s">
        <v>793</v>
      </c>
      <c r="E94" s="115"/>
      <c r="F94" s="113">
        <f>Ведомственная!G94</f>
        <v>831</v>
      </c>
      <c r="G94" s="113">
        <f>Ведомственная!H94</f>
        <v>0</v>
      </c>
      <c r="H94" s="113">
        <f>Ведомственная!I94</f>
        <v>0</v>
      </c>
      <c r="I94" s="146">
        <f t="shared" si="1"/>
        <v>831</v>
      </c>
    </row>
    <row r="95" spans="1:9" ht="76.5" outlineLevel="1" x14ac:dyDescent="0.25">
      <c r="A95" s="117" t="s">
        <v>714</v>
      </c>
      <c r="B95" s="118" t="s">
        <v>760</v>
      </c>
      <c r="C95" s="118" t="s">
        <v>765</v>
      </c>
      <c r="D95" s="119" t="s">
        <v>794</v>
      </c>
      <c r="E95" s="118"/>
      <c r="F95" s="113">
        <f>Ведомственная!G95</f>
        <v>831</v>
      </c>
      <c r="G95" s="113">
        <f>Ведомственная!H95</f>
        <v>0</v>
      </c>
      <c r="H95" s="113">
        <f>Ведомственная!I95</f>
        <v>0</v>
      </c>
      <c r="I95" s="146">
        <f t="shared" si="1"/>
        <v>831</v>
      </c>
    </row>
    <row r="96" spans="1:9" ht="25.5" outlineLevel="1" x14ac:dyDescent="0.25">
      <c r="A96" s="86" t="s">
        <v>478</v>
      </c>
      <c r="B96" s="120" t="s">
        <v>760</v>
      </c>
      <c r="C96" s="120" t="s">
        <v>765</v>
      </c>
      <c r="D96" s="122" t="s">
        <v>795</v>
      </c>
      <c r="E96" s="120"/>
      <c r="F96" s="113">
        <f>Ведомственная!G96</f>
        <v>831</v>
      </c>
      <c r="G96" s="113">
        <f>Ведомственная!H96</f>
        <v>0</v>
      </c>
      <c r="H96" s="113">
        <f>Ведомственная!I96</f>
        <v>0</v>
      </c>
      <c r="I96" s="146">
        <f t="shared" si="1"/>
        <v>831</v>
      </c>
    </row>
    <row r="97" spans="1:9" ht="25.5" outlineLevel="1" x14ac:dyDescent="0.25">
      <c r="A97" s="72" t="s">
        <v>379</v>
      </c>
      <c r="B97" s="73" t="s">
        <v>760</v>
      </c>
      <c r="C97" s="73" t="s">
        <v>765</v>
      </c>
      <c r="D97" s="121" t="s">
        <v>795</v>
      </c>
      <c r="E97" s="73" t="s">
        <v>61</v>
      </c>
      <c r="F97" s="113">
        <f>Ведомственная!G97</f>
        <v>831</v>
      </c>
      <c r="G97" s="113">
        <f>Ведомственная!H97</f>
        <v>0</v>
      </c>
      <c r="H97" s="113">
        <f>Ведомственная!I97</f>
        <v>0</v>
      </c>
      <c r="I97" s="146">
        <f t="shared" si="1"/>
        <v>831</v>
      </c>
    </row>
    <row r="98" spans="1:9" ht="25.5" hidden="1" outlineLevel="1" x14ac:dyDescent="0.25">
      <c r="A98" s="86" t="s">
        <v>404</v>
      </c>
      <c r="B98" s="120" t="s">
        <v>760</v>
      </c>
      <c r="C98" s="120" t="s">
        <v>765</v>
      </c>
      <c r="D98" s="122" t="s">
        <v>796</v>
      </c>
      <c r="E98" s="120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6">
        <f t="shared" si="1"/>
        <v>0</v>
      </c>
    </row>
    <row r="99" spans="1:9" ht="25.5" hidden="1" outlineLevel="1" x14ac:dyDescent="0.25">
      <c r="A99" s="72" t="s">
        <v>379</v>
      </c>
      <c r="B99" s="73" t="s">
        <v>760</v>
      </c>
      <c r="C99" s="73" t="s">
        <v>765</v>
      </c>
      <c r="D99" s="121" t="s">
        <v>796</v>
      </c>
      <c r="E99" s="73" t="s">
        <v>61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6">
        <f t="shared" si="1"/>
        <v>0</v>
      </c>
    </row>
    <row r="100" spans="1:9" ht="38.25" hidden="1" outlineLevel="1" x14ac:dyDescent="0.25">
      <c r="A100" s="86" t="s">
        <v>405</v>
      </c>
      <c r="B100" s="120" t="s">
        <v>760</v>
      </c>
      <c r="C100" s="120" t="s">
        <v>765</v>
      </c>
      <c r="D100" s="122" t="s">
        <v>797</v>
      </c>
      <c r="E100" s="120"/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6">
        <f t="shared" si="1"/>
        <v>0</v>
      </c>
    </row>
    <row r="101" spans="1:9" ht="25.5" hidden="1" outlineLevel="1" x14ac:dyDescent="0.25">
      <c r="A101" s="72" t="s">
        <v>379</v>
      </c>
      <c r="B101" s="73" t="s">
        <v>760</v>
      </c>
      <c r="C101" s="73" t="s">
        <v>765</v>
      </c>
      <c r="D101" s="121" t="s">
        <v>797</v>
      </c>
      <c r="E101" s="73" t="s">
        <v>61</v>
      </c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6">
        <f t="shared" si="1"/>
        <v>0</v>
      </c>
    </row>
    <row r="102" spans="1:9" ht="63.75" hidden="1" outlineLevel="1" x14ac:dyDescent="0.25">
      <c r="A102" s="117" t="s">
        <v>406</v>
      </c>
      <c r="B102" s="118" t="s">
        <v>760</v>
      </c>
      <c r="C102" s="118" t="s">
        <v>765</v>
      </c>
      <c r="D102" s="119" t="s">
        <v>798</v>
      </c>
      <c r="E102" s="118"/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6">
        <f t="shared" si="1"/>
        <v>0</v>
      </c>
    </row>
    <row r="103" spans="1:9" ht="25.5" hidden="1" outlineLevel="1" x14ac:dyDescent="0.25">
      <c r="A103" s="86" t="s">
        <v>404</v>
      </c>
      <c r="B103" s="120" t="s">
        <v>760</v>
      </c>
      <c r="C103" s="120" t="s">
        <v>765</v>
      </c>
      <c r="D103" s="122" t="s">
        <v>799</v>
      </c>
      <c r="E103" s="120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6">
        <f t="shared" si="1"/>
        <v>0</v>
      </c>
    </row>
    <row r="104" spans="1:9" ht="25.5" hidden="1" outlineLevel="1" x14ac:dyDescent="0.25">
      <c r="A104" s="72" t="s">
        <v>379</v>
      </c>
      <c r="B104" s="73" t="s">
        <v>760</v>
      </c>
      <c r="C104" s="73" t="s">
        <v>765</v>
      </c>
      <c r="D104" s="121" t="s">
        <v>799</v>
      </c>
      <c r="E104" s="73" t="s">
        <v>61</v>
      </c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6">
        <f t="shared" si="1"/>
        <v>0</v>
      </c>
    </row>
    <row r="105" spans="1:9" ht="25.5" hidden="1" x14ac:dyDescent="0.25">
      <c r="A105" s="84" t="s">
        <v>408</v>
      </c>
      <c r="B105" s="107" t="s">
        <v>760</v>
      </c>
      <c r="C105" s="107" t="s">
        <v>27</v>
      </c>
      <c r="D105" s="108" t="s">
        <v>774</v>
      </c>
      <c r="E105" s="107"/>
      <c r="F105" s="109">
        <f>Ведомственная!G105</f>
        <v>0</v>
      </c>
      <c r="G105" s="109">
        <f>Ведомственная!H105</f>
        <v>0</v>
      </c>
      <c r="H105" s="109">
        <f>Ведомственная!I105</f>
        <v>0</v>
      </c>
      <c r="I105" s="146">
        <f t="shared" si="1"/>
        <v>0</v>
      </c>
    </row>
    <row r="106" spans="1:9" ht="51" hidden="1" outlineLevel="1" x14ac:dyDescent="0.25">
      <c r="A106" s="110" t="s">
        <v>456</v>
      </c>
      <c r="B106" s="111" t="s">
        <v>760</v>
      </c>
      <c r="C106" s="111" t="s">
        <v>27</v>
      </c>
      <c r="D106" s="112" t="s">
        <v>605</v>
      </c>
      <c r="E106" s="111"/>
      <c r="F106" s="113">
        <f>Ведомственная!G106</f>
        <v>0</v>
      </c>
      <c r="G106" s="113">
        <f>Ведомственная!H106</f>
        <v>0</v>
      </c>
      <c r="H106" s="113">
        <f>Ведомственная!I106</f>
        <v>0</v>
      </c>
      <c r="I106" s="146">
        <f t="shared" si="1"/>
        <v>0</v>
      </c>
    </row>
    <row r="107" spans="1:9" ht="25.5" hidden="1" outlineLevel="1" x14ac:dyDescent="0.25">
      <c r="A107" s="114" t="s">
        <v>375</v>
      </c>
      <c r="B107" s="115" t="s">
        <v>760</v>
      </c>
      <c r="C107" s="115" t="s">
        <v>27</v>
      </c>
      <c r="D107" s="116" t="s">
        <v>771</v>
      </c>
      <c r="E107" s="115"/>
      <c r="F107" s="113">
        <f>Ведомственная!G107</f>
        <v>0</v>
      </c>
      <c r="G107" s="113">
        <f>Ведомственная!H107</f>
        <v>0</v>
      </c>
      <c r="H107" s="113">
        <f>Ведомственная!I107</f>
        <v>0</v>
      </c>
      <c r="I107" s="146">
        <f t="shared" si="1"/>
        <v>0</v>
      </c>
    </row>
    <row r="108" spans="1:9" ht="25.5" hidden="1" outlineLevel="1" x14ac:dyDescent="0.25">
      <c r="A108" s="117" t="s">
        <v>384</v>
      </c>
      <c r="B108" s="118" t="s">
        <v>760</v>
      </c>
      <c r="C108" s="118" t="s">
        <v>27</v>
      </c>
      <c r="D108" s="119" t="s">
        <v>609</v>
      </c>
      <c r="E108" s="118"/>
      <c r="F108" s="113">
        <f>Ведомственная!G108</f>
        <v>0</v>
      </c>
      <c r="G108" s="113">
        <f>Ведомственная!H108</f>
        <v>0</v>
      </c>
      <c r="H108" s="113">
        <f>Ведомственная!I108</f>
        <v>0</v>
      </c>
      <c r="I108" s="146">
        <f t="shared" si="1"/>
        <v>0</v>
      </c>
    </row>
    <row r="109" spans="1:9" ht="38.25" hidden="1" outlineLevel="1" x14ac:dyDescent="0.25">
      <c r="A109" s="86" t="s">
        <v>472</v>
      </c>
      <c r="B109" s="120" t="s">
        <v>760</v>
      </c>
      <c r="C109" s="120" t="s">
        <v>27</v>
      </c>
      <c r="D109" s="122" t="s">
        <v>800</v>
      </c>
      <c r="E109" s="120"/>
      <c r="F109" s="113">
        <f>Ведомственная!G109</f>
        <v>0</v>
      </c>
      <c r="G109" s="113">
        <f>Ведомственная!H109</f>
        <v>0</v>
      </c>
      <c r="H109" s="113">
        <f>Ведомственная!I109</f>
        <v>0</v>
      </c>
      <c r="I109" s="146">
        <f t="shared" si="1"/>
        <v>0</v>
      </c>
    </row>
    <row r="110" spans="1:9" ht="25.5" hidden="1" outlineLevel="1" x14ac:dyDescent="0.25">
      <c r="A110" s="72" t="s">
        <v>379</v>
      </c>
      <c r="B110" s="73" t="s">
        <v>760</v>
      </c>
      <c r="C110" s="73" t="s">
        <v>27</v>
      </c>
      <c r="D110" s="121" t="s">
        <v>800</v>
      </c>
      <c r="E110" s="73" t="s">
        <v>61</v>
      </c>
      <c r="F110" s="113">
        <f>Ведомственная!G110</f>
        <v>0</v>
      </c>
      <c r="G110" s="113">
        <f>Ведомственная!H110</f>
        <v>0</v>
      </c>
      <c r="H110" s="113">
        <f>Ведомственная!I110</f>
        <v>0</v>
      </c>
      <c r="I110" s="146">
        <f t="shared" si="1"/>
        <v>0</v>
      </c>
    </row>
    <row r="111" spans="1:9" ht="51" hidden="1" outlineLevel="1" x14ac:dyDescent="0.25">
      <c r="A111" s="86" t="s">
        <v>409</v>
      </c>
      <c r="B111" s="120" t="s">
        <v>760</v>
      </c>
      <c r="C111" s="120" t="s">
        <v>27</v>
      </c>
      <c r="D111" s="122" t="s">
        <v>801</v>
      </c>
      <c r="E111" s="120"/>
      <c r="F111" s="113">
        <f>Ведомственная!G111</f>
        <v>0</v>
      </c>
      <c r="G111" s="113">
        <f>Ведомственная!H111</f>
        <v>0</v>
      </c>
      <c r="H111" s="113">
        <f>Ведомственная!I111</f>
        <v>0</v>
      </c>
      <c r="I111" s="146">
        <f t="shared" si="1"/>
        <v>0</v>
      </c>
    </row>
    <row r="112" spans="1:9" ht="25.5" hidden="1" outlineLevel="1" x14ac:dyDescent="0.25">
      <c r="A112" s="72" t="s">
        <v>379</v>
      </c>
      <c r="B112" s="73" t="s">
        <v>760</v>
      </c>
      <c r="C112" s="73" t="s">
        <v>27</v>
      </c>
      <c r="D112" s="121" t="s">
        <v>801</v>
      </c>
      <c r="E112" s="73" t="s">
        <v>61</v>
      </c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6">
        <f t="shared" si="1"/>
        <v>0</v>
      </c>
    </row>
    <row r="113" spans="1:9" ht="25.5" collapsed="1" x14ac:dyDescent="0.25">
      <c r="A113" s="69" t="s">
        <v>410</v>
      </c>
      <c r="B113" s="70" t="s">
        <v>761</v>
      </c>
      <c r="C113" s="70" t="s">
        <v>764</v>
      </c>
      <c r="D113" s="105" t="s">
        <v>774</v>
      </c>
      <c r="E113" s="70"/>
      <c r="F113" s="106">
        <f>Ведомственная!G113</f>
        <v>351.5</v>
      </c>
      <c r="G113" s="106">
        <f>Ведомственная!H113</f>
        <v>0</v>
      </c>
      <c r="H113" s="106">
        <f>Ведомственная!I113</f>
        <v>0</v>
      </c>
      <c r="I113" s="146">
        <f t="shared" si="1"/>
        <v>351.5</v>
      </c>
    </row>
    <row r="114" spans="1:9" hidden="1" x14ac:dyDescent="0.25">
      <c r="A114" s="84" t="s">
        <v>411</v>
      </c>
      <c r="B114" s="107" t="s">
        <v>761</v>
      </c>
      <c r="C114" s="107" t="s">
        <v>757</v>
      </c>
      <c r="D114" s="108" t="s">
        <v>774</v>
      </c>
      <c r="E114" s="107"/>
      <c r="F114" s="109">
        <f>Ведомственная!G114</f>
        <v>0</v>
      </c>
      <c r="G114" s="109">
        <f>Ведомственная!H114</f>
        <v>0</v>
      </c>
      <c r="H114" s="109">
        <f>Ведомственная!I114</f>
        <v>0</v>
      </c>
      <c r="I114" s="146">
        <f t="shared" si="1"/>
        <v>0</v>
      </c>
    </row>
    <row r="115" spans="1:9" ht="51" hidden="1" outlineLevel="1" x14ac:dyDescent="0.25">
      <c r="A115" s="110" t="s">
        <v>456</v>
      </c>
      <c r="B115" s="111" t="s">
        <v>761</v>
      </c>
      <c r="C115" s="111" t="s">
        <v>757</v>
      </c>
      <c r="D115" s="112" t="s">
        <v>605</v>
      </c>
      <c r="E115" s="111"/>
      <c r="F115" s="113">
        <f>Ведомственная!G115</f>
        <v>0</v>
      </c>
      <c r="G115" s="113">
        <f>Ведомственная!H115</f>
        <v>0</v>
      </c>
      <c r="H115" s="113">
        <f>Ведомственная!I115</f>
        <v>0</v>
      </c>
      <c r="I115" s="146">
        <f t="shared" si="1"/>
        <v>0</v>
      </c>
    </row>
    <row r="116" spans="1:9" ht="38.25" hidden="1" outlineLevel="1" x14ac:dyDescent="0.25">
      <c r="A116" s="114" t="s">
        <v>412</v>
      </c>
      <c r="B116" s="115" t="s">
        <v>761</v>
      </c>
      <c r="C116" s="115" t="s">
        <v>757</v>
      </c>
      <c r="D116" s="116" t="s">
        <v>802</v>
      </c>
      <c r="E116" s="115"/>
      <c r="F116" s="113">
        <f>Ведомственная!G116</f>
        <v>0</v>
      </c>
      <c r="G116" s="113">
        <f>Ведомственная!H116</f>
        <v>0</v>
      </c>
      <c r="H116" s="113">
        <f>Ведомственная!I116</f>
        <v>0</v>
      </c>
      <c r="I116" s="146">
        <f t="shared" si="1"/>
        <v>0</v>
      </c>
    </row>
    <row r="117" spans="1:9" ht="38.25" hidden="1" outlineLevel="1" x14ac:dyDescent="0.25">
      <c r="A117" s="117" t="s">
        <v>413</v>
      </c>
      <c r="B117" s="118" t="s">
        <v>761</v>
      </c>
      <c r="C117" s="118" t="s">
        <v>757</v>
      </c>
      <c r="D117" s="119" t="s">
        <v>803</v>
      </c>
      <c r="E117" s="118"/>
      <c r="F117" s="113">
        <f>Ведомственная!G117</f>
        <v>0</v>
      </c>
      <c r="G117" s="113">
        <f>Ведомственная!H117</f>
        <v>0</v>
      </c>
      <c r="H117" s="113">
        <f>Ведомственная!I117</f>
        <v>0</v>
      </c>
      <c r="I117" s="146">
        <f t="shared" si="1"/>
        <v>0</v>
      </c>
    </row>
    <row r="118" spans="1:9" ht="51" hidden="1" outlineLevel="1" x14ac:dyDescent="0.25">
      <c r="A118" s="86" t="s">
        <v>414</v>
      </c>
      <c r="B118" s="120" t="s">
        <v>761</v>
      </c>
      <c r="C118" s="120" t="s">
        <v>757</v>
      </c>
      <c r="D118" s="122" t="s">
        <v>804</v>
      </c>
      <c r="E118" s="120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6">
        <f t="shared" si="1"/>
        <v>0</v>
      </c>
    </row>
    <row r="119" spans="1:9" ht="25.5" hidden="1" outlineLevel="1" x14ac:dyDescent="0.25">
      <c r="A119" s="72" t="s">
        <v>379</v>
      </c>
      <c r="B119" s="73" t="s">
        <v>761</v>
      </c>
      <c r="C119" s="73" t="s">
        <v>757</v>
      </c>
      <c r="D119" s="121" t="s">
        <v>804</v>
      </c>
      <c r="E119" s="73" t="s">
        <v>61</v>
      </c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6">
        <f t="shared" si="1"/>
        <v>0</v>
      </c>
    </row>
    <row r="120" spans="1:9" ht="38.25" hidden="1" outlineLevel="1" x14ac:dyDescent="0.25">
      <c r="A120" s="86" t="s">
        <v>471</v>
      </c>
      <c r="B120" s="120" t="s">
        <v>761</v>
      </c>
      <c r="C120" s="120" t="s">
        <v>757</v>
      </c>
      <c r="D120" s="122" t="s">
        <v>804</v>
      </c>
      <c r="E120" s="120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6">
        <f t="shared" si="1"/>
        <v>0</v>
      </c>
    </row>
    <row r="121" spans="1:9" ht="38.25" hidden="1" outlineLevel="1" x14ac:dyDescent="0.25">
      <c r="A121" s="72" t="s">
        <v>432</v>
      </c>
      <c r="B121" s="120" t="s">
        <v>761</v>
      </c>
      <c r="C121" s="120" t="s">
        <v>757</v>
      </c>
      <c r="D121" s="123" t="s">
        <v>805</v>
      </c>
      <c r="E121" s="124" t="s">
        <v>262</v>
      </c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6">
        <f t="shared" si="1"/>
        <v>0</v>
      </c>
    </row>
    <row r="122" spans="1:9" collapsed="1" x14ac:dyDescent="0.25">
      <c r="A122" s="84" t="s">
        <v>415</v>
      </c>
      <c r="B122" s="107" t="s">
        <v>761</v>
      </c>
      <c r="C122" s="107" t="s">
        <v>758</v>
      </c>
      <c r="D122" s="108" t="s">
        <v>774</v>
      </c>
      <c r="E122" s="107"/>
      <c r="F122" s="109">
        <f>Ведомственная!G122</f>
        <v>16</v>
      </c>
      <c r="G122" s="109">
        <f>Ведомственная!H122</f>
        <v>0</v>
      </c>
      <c r="H122" s="109">
        <f>Ведомственная!I122</f>
        <v>0</v>
      </c>
      <c r="I122" s="146">
        <f t="shared" si="1"/>
        <v>16</v>
      </c>
    </row>
    <row r="123" spans="1:9" ht="51" outlineLevel="1" x14ac:dyDescent="0.25">
      <c r="A123" s="110" t="s">
        <v>456</v>
      </c>
      <c r="B123" s="111" t="s">
        <v>761</v>
      </c>
      <c r="C123" s="111" t="s">
        <v>758</v>
      </c>
      <c r="D123" s="112" t="s">
        <v>605</v>
      </c>
      <c r="E123" s="111"/>
      <c r="F123" s="113">
        <f>Ведомственная!G123</f>
        <v>16</v>
      </c>
      <c r="G123" s="113">
        <f>Ведомственная!H123</f>
        <v>0</v>
      </c>
      <c r="H123" s="113">
        <f>Ведомственная!I123</f>
        <v>0</v>
      </c>
      <c r="I123" s="146">
        <f t="shared" si="1"/>
        <v>16</v>
      </c>
    </row>
    <row r="124" spans="1:9" ht="38.25" outlineLevel="1" x14ac:dyDescent="0.25">
      <c r="A124" s="114" t="s">
        <v>412</v>
      </c>
      <c r="B124" s="115" t="s">
        <v>761</v>
      </c>
      <c r="C124" s="115" t="s">
        <v>758</v>
      </c>
      <c r="D124" s="116" t="s">
        <v>802</v>
      </c>
      <c r="E124" s="115"/>
      <c r="F124" s="113">
        <f>Ведомственная!G124</f>
        <v>16</v>
      </c>
      <c r="G124" s="113">
        <f>Ведомственная!H124</f>
        <v>0</v>
      </c>
      <c r="H124" s="113">
        <f>Ведомственная!I124</f>
        <v>0</v>
      </c>
      <c r="I124" s="146">
        <f t="shared" si="1"/>
        <v>16</v>
      </c>
    </row>
    <row r="125" spans="1:9" ht="38.25" outlineLevel="1" x14ac:dyDescent="0.25">
      <c r="A125" s="117" t="s">
        <v>413</v>
      </c>
      <c r="B125" s="118" t="s">
        <v>761</v>
      </c>
      <c r="C125" s="118" t="s">
        <v>758</v>
      </c>
      <c r="D125" s="119" t="s">
        <v>803</v>
      </c>
      <c r="E125" s="118"/>
      <c r="F125" s="113">
        <f>Ведомственная!G125</f>
        <v>16</v>
      </c>
      <c r="G125" s="113">
        <f>Ведомственная!H125</f>
        <v>0</v>
      </c>
      <c r="H125" s="113">
        <f>Ведомственная!I125</f>
        <v>0</v>
      </c>
      <c r="I125" s="146">
        <f t="shared" si="1"/>
        <v>16</v>
      </c>
    </row>
    <row r="126" spans="1:9" ht="51" hidden="1" outlineLevel="1" x14ac:dyDescent="0.25">
      <c r="A126" s="86" t="s">
        <v>416</v>
      </c>
      <c r="B126" s="120" t="s">
        <v>761</v>
      </c>
      <c r="C126" s="120" t="s">
        <v>758</v>
      </c>
      <c r="D126" s="122" t="s">
        <v>806</v>
      </c>
      <c r="E126" s="120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6">
        <f t="shared" si="1"/>
        <v>0</v>
      </c>
    </row>
    <row r="127" spans="1:9" ht="25.5" hidden="1" outlineLevel="1" x14ac:dyDescent="0.25">
      <c r="A127" s="72" t="s">
        <v>379</v>
      </c>
      <c r="B127" s="73" t="s">
        <v>761</v>
      </c>
      <c r="C127" s="73" t="s">
        <v>758</v>
      </c>
      <c r="D127" s="121" t="s">
        <v>806</v>
      </c>
      <c r="E127" s="73" t="s">
        <v>61</v>
      </c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6">
        <f t="shared" si="1"/>
        <v>0</v>
      </c>
    </row>
    <row r="128" spans="1:9" ht="38.25" outlineLevel="1" x14ac:dyDescent="0.25">
      <c r="A128" s="86" t="s">
        <v>417</v>
      </c>
      <c r="B128" s="120" t="s">
        <v>761</v>
      </c>
      <c r="C128" s="120" t="s">
        <v>758</v>
      </c>
      <c r="D128" s="122" t="s">
        <v>807</v>
      </c>
      <c r="E128" s="120"/>
      <c r="F128" s="113">
        <f>Ведомственная!G128</f>
        <v>16</v>
      </c>
      <c r="G128" s="113">
        <f>Ведомственная!H128</f>
        <v>0</v>
      </c>
      <c r="H128" s="113">
        <f>Ведомственная!I128</f>
        <v>0</v>
      </c>
      <c r="I128" s="146">
        <f t="shared" si="1"/>
        <v>16</v>
      </c>
    </row>
    <row r="129" spans="1:9" ht="25.5" outlineLevel="1" x14ac:dyDescent="0.25">
      <c r="A129" s="72" t="s">
        <v>379</v>
      </c>
      <c r="B129" s="73" t="s">
        <v>761</v>
      </c>
      <c r="C129" s="73" t="s">
        <v>758</v>
      </c>
      <c r="D129" s="121" t="s">
        <v>807</v>
      </c>
      <c r="E129" s="73" t="s">
        <v>61</v>
      </c>
      <c r="F129" s="113">
        <f>Ведомственная!G129</f>
        <v>16</v>
      </c>
      <c r="G129" s="113">
        <f>Ведомственная!H129</f>
        <v>0</v>
      </c>
      <c r="H129" s="113">
        <f>Ведомственная!I129</f>
        <v>0</v>
      </c>
      <c r="I129" s="146">
        <f t="shared" si="1"/>
        <v>16</v>
      </c>
    </row>
    <row r="130" spans="1:9" ht="25.5" hidden="1" outlineLevel="1" x14ac:dyDescent="0.25">
      <c r="A130" s="86" t="s">
        <v>470</v>
      </c>
      <c r="B130" s="120" t="s">
        <v>761</v>
      </c>
      <c r="C130" s="120" t="s">
        <v>758</v>
      </c>
      <c r="D130" s="122" t="s">
        <v>808</v>
      </c>
      <c r="E130" s="120"/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6">
        <f t="shared" si="1"/>
        <v>0</v>
      </c>
    </row>
    <row r="131" spans="1:9" ht="25.5" hidden="1" outlineLevel="1" x14ac:dyDescent="0.25">
      <c r="A131" s="72" t="s">
        <v>379</v>
      </c>
      <c r="B131" s="73" t="s">
        <v>761</v>
      </c>
      <c r="C131" s="73" t="s">
        <v>758</v>
      </c>
      <c r="D131" s="121" t="s">
        <v>808</v>
      </c>
      <c r="E131" s="73" t="s">
        <v>61</v>
      </c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6">
        <f t="shared" si="1"/>
        <v>0</v>
      </c>
    </row>
    <row r="132" spans="1:9" ht="38.25" hidden="1" outlineLevel="1" x14ac:dyDescent="0.25">
      <c r="A132" s="86" t="s">
        <v>418</v>
      </c>
      <c r="B132" s="120" t="s">
        <v>761</v>
      </c>
      <c r="C132" s="120" t="s">
        <v>758</v>
      </c>
      <c r="D132" s="122" t="s">
        <v>809</v>
      </c>
      <c r="E132" s="120"/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6">
        <f t="shared" si="1"/>
        <v>0</v>
      </c>
    </row>
    <row r="133" spans="1:9" ht="25.5" hidden="1" outlineLevel="1" x14ac:dyDescent="0.25">
      <c r="A133" s="72" t="s">
        <v>379</v>
      </c>
      <c r="B133" s="73" t="s">
        <v>761</v>
      </c>
      <c r="C133" s="73" t="s">
        <v>758</v>
      </c>
      <c r="D133" s="121" t="s">
        <v>809</v>
      </c>
      <c r="E133" s="73" t="s">
        <v>61</v>
      </c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6">
        <f t="shared" si="1"/>
        <v>0</v>
      </c>
    </row>
    <row r="134" spans="1:9" ht="38.25" hidden="1" outlineLevel="1" x14ac:dyDescent="0.25">
      <c r="A134" s="86" t="s">
        <v>419</v>
      </c>
      <c r="B134" s="120" t="s">
        <v>761</v>
      </c>
      <c r="C134" s="120" t="s">
        <v>758</v>
      </c>
      <c r="D134" s="122" t="s">
        <v>810</v>
      </c>
      <c r="E134" s="120"/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6">
        <f t="shared" si="1"/>
        <v>0</v>
      </c>
    </row>
    <row r="135" spans="1:9" ht="25.5" hidden="1" outlineLevel="1" x14ac:dyDescent="0.25">
      <c r="A135" s="72" t="s">
        <v>379</v>
      </c>
      <c r="B135" s="73" t="s">
        <v>761</v>
      </c>
      <c r="C135" s="73" t="s">
        <v>758</v>
      </c>
      <c r="D135" s="121" t="s">
        <v>810</v>
      </c>
      <c r="E135" s="73" t="s">
        <v>61</v>
      </c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6">
        <f t="shared" si="1"/>
        <v>0</v>
      </c>
    </row>
    <row r="136" spans="1:9" ht="63.75" outlineLevel="1" x14ac:dyDescent="0.25">
      <c r="A136" s="72" t="s">
        <v>844</v>
      </c>
      <c r="B136" s="73" t="s">
        <v>761</v>
      </c>
      <c r="C136" s="73" t="s">
        <v>758</v>
      </c>
      <c r="D136" s="121" t="s">
        <v>843</v>
      </c>
      <c r="E136" s="73"/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6"/>
    </row>
    <row r="137" spans="1:9" ht="25.5" outlineLevel="1" x14ac:dyDescent="0.25">
      <c r="A137" s="72" t="s">
        <v>379</v>
      </c>
      <c r="B137" s="73" t="s">
        <v>761</v>
      </c>
      <c r="C137" s="73" t="s">
        <v>758</v>
      </c>
      <c r="D137" s="121" t="s">
        <v>843</v>
      </c>
      <c r="E137" s="73" t="s">
        <v>61</v>
      </c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6"/>
    </row>
    <row r="138" spans="1:9" x14ac:dyDescent="0.25">
      <c r="A138" s="84" t="s">
        <v>420</v>
      </c>
      <c r="B138" s="107" t="s">
        <v>761</v>
      </c>
      <c r="C138" s="107" t="s">
        <v>759</v>
      </c>
      <c r="D138" s="108" t="s">
        <v>774</v>
      </c>
      <c r="E138" s="107"/>
      <c r="F138" s="109">
        <f>Ведомственная!G138</f>
        <v>335.5</v>
      </c>
      <c r="G138" s="109">
        <f>Ведомственная!H138</f>
        <v>0</v>
      </c>
      <c r="H138" s="109">
        <f>Ведомственная!I138</f>
        <v>0</v>
      </c>
      <c r="I138" s="146">
        <f t="shared" si="1"/>
        <v>335.5</v>
      </c>
    </row>
    <row r="139" spans="1:9" ht="51" outlineLevel="1" x14ac:dyDescent="0.25">
      <c r="A139" s="110" t="s">
        <v>456</v>
      </c>
      <c r="B139" s="111" t="s">
        <v>761</v>
      </c>
      <c r="C139" s="111" t="s">
        <v>759</v>
      </c>
      <c r="D139" s="112" t="s">
        <v>605</v>
      </c>
      <c r="E139" s="111"/>
      <c r="F139" s="113">
        <f>Ведомственная!G139</f>
        <v>335.5</v>
      </c>
      <c r="G139" s="113">
        <f>Ведомственная!H139</f>
        <v>0</v>
      </c>
      <c r="H139" s="113">
        <f>Ведомственная!I139</f>
        <v>0</v>
      </c>
      <c r="I139" s="146">
        <f t="shared" si="1"/>
        <v>335.5</v>
      </c>
    </row>
    <row r="140" spans="1:9" ht="38.25" outlineLevel="1" x14ac:dyDescent="0.25">
      <c r="A140" s="114" t="s">
        <v>412</v>
      </c>
      <c r="B140" s="115" t="s">
        <v>761</v>
      </c>
      <c r="C140" s="115" t="s">
        <v>759</v>
      </c>
      <c r="D140" s="116" t="s">
        <v>802</v>
      </c>
      <c r="E140" s="115"/>
      <c r="F140" s="113">
        <f>Ведомственная!G140</f>
        <v>335.5</v>
      </c>
      <c r="G140" s="113">
        <f>Ведомственная!H140</f>
        <v>0</v>
      </c>
      <c r="H140" s="113">
        <f>Ведомственная!I140</f>
        <v>0</v>
      </c>
      <c r="I140" s="146">
        <f t="shared" si="1"/>
        <v>335.5</v>
      </c>
    </row>
    <row r="141" spans="1:9" ht="25.5" outlineLevel="1" x14ac:dyDescent="0.25">
      <c r="A141" s="117" t="s">
        <v>421</v>
      </c>
      <c r="B141" s="118" t="s">
        <v>761</v>
      </c>
      <c r="C141" s="118" t="s">
        <v>759</v>
      </c>
      <c r="D141" s="119" t="s">
        <v>811</v>
      </c>
      <c r="E141" s="118"/>
      <c r="F141" s="113">
        <f>Ведомственная!G141</f>
        <v>335.5</v>
      </c>
      <c r="G141" s="113">
        <f>Ведомственная!H141</f>
        <v>0</v>
      </c>
      <c r="H141" s="113">
        <f>Ведомственная!I141</f>
        <v>0</v>
      </c>
      <c r="I141" s="146">
        <f t="shared" ref="I141:I204" si="2">F141+G141+H141</f>
        <v>335.5</v>
      </c>
    </row>
    <row r="142" spans="1:9" ht="51" hidden="1" outlineLevel="1" x14ac:dyDescent="0.25">
      <c r="A142" s="86" t="s">
        <v>416</v>
      </c>
      <c r="B142" s="120" t="s">
        <v>761</v>
      </c>
      <c r="C142" s="120" t="s">
        <v>759</v>
      </c>
      <c r="D142" s="122" t="s">
        <v>812</v>
      </c>
      <c r="E142" s="120"/>
      <c r="F142" s="113">
        <f>Ведомственная!G142</f>
        <v>0</v>
      </c>
      <c r="G142" s="113">
        <f>Ведомственная!H142</f>
        <v>0</v>
      </c>
      <c r="H142" s="113">
        <f>Ведомственная!I142</f>
        <v>0</v>
      </c>
      <c r="I142" s="146">
        <f t="shared" si="2"/>
        <v>0</v>
      </c>
    </row>
    <row r="143" spans="1:9" ht="25.5" hidden="1" outlineLevel="1" x14ac:dyDescent="0.25">
      <c r="A143" s="72" t="s">
        <v>379</v>
      </c>
      <c r="B143" s="73" t="s">
        <v>761</v>
      </c>
      <c r="C143" s="73" t="s">
        <v>759</v>
      </c>
      <c r="D143" s="121" t="s">
        <v>812</v>
      </c>
      <c r="E143" s="73" t="s">
        <v>61</v>
      </c>
      <c r="F143" s="113">
        <f>Ведомственная!G143</f>
        <v>0</v>
      </c>
      <c r="G143" s="113">
        <f>Ведомственная!H143</f>
        <v>0</v>
      </c>
      <c r="H143" s="113">
        <f>Ведомственная!I143</f>
        <v>0</v>
      </c>
      <c r="I143" s="146">
        <f t="shared" si="2"/>
        <v>0</v>
      </c>
    </row>
    <row r="144" spans="1:9" ht="25.5" hidden="1" outlineLevel="1" x14ac:dyDescent="0.25">
      <c r="A144" s="86" t="s">
        <v>469</v>
      </c>
      <c r="B144" s="120" t="s">
        <v>761</v>
      </c>
      <c r="C144" s="120" t="s">
        <v>759</v>
      </c>
      <c r="D144" s="122" t="s">
        <v>813</v>
      </c>
      <c r="E144" s="120"/>
      <c r="F144" s="113">
        <f>Ведомственная!G144</f>
        <v>0</v>
      </c>
      <c r="G144" s="113">
        <f>Ведомственная!H144</f>
        <v>0</v>
      </c>
      <c r="H144" s="113">
        <f>Ведомственная!I144</f>
        <v>0</v>
      </c>
      <c r="I144" s="146">
        <f t="shared" si="2"/>
        <v>0</v>
      </c>
    </row>
    <row r="145" spans="1:9" ht="25.5" hidden="1" outlineLevel="1" x14ac:dyDescent="0.25">
      <c r="A145" s="72" t="s">
        <v>379</v>
      </c>
      <c r="B145" s="73" t="s">
        <v>761</v>
      </c>
      <c r="C145" s="73" t="s">
        <v>759</v>
      </c>
      <c r="D145" s="121" t="s">
        <v>813</v>
      </c>
      <c r="E145" s="73" t="s">
        <v>61</v>
      </c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6">
        <f t="shared" si="2"/>
        <v>0</v>
      </c>
    </row>
    <row r="146" spans="1:9" ht="25.5" hidden="1" outlineLevel="1" x14ac:dyDescent="0.25">
      <c r="A146" s="86" t="s">
        <v>422</v>
      </c>
      <c r="B146" s="120" t="s">
        <v>761</v>
      </c>
      <c r="C146" s="120" t="s">
        <v>759</v>
      </c>
      <c r="D146" s="122" t="s">
        <v>814</v>
      </c>
      <c r="E146" s="120"/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6">
        <f t="shared" si="2"/>
        <v>0</v>
      </c>
    </row>
    <row r="147" spans="1:9" ht="25.5" hidden="1" outlineLevel="1" x14ac:dyDescent="0.25">
      <c r="A147" s="72" t="s">
        <v>379</v>
      </c>
      <c r="B147" s="73" t="s">
        <v>761</v>
      </c>
      <c r="C147" s="73" t="s">
        <v>759</v>
      </c>
      <c r="D147" s="121" t="s">
        <v>814</v>
      </c>
      <c r="E147" s="73" t="s">
        <v>61</v>
      </c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6">
        <f t="shared" si="2"/>
        <v>0</v>
      </c>
    </row>
    <row r="148" spans="1:9" ht="25.5" hidden="1" outlineLevel="1" x14ac:dyDescent="0.25">
      <c r="A148" s="72" t="s">
        <v>381</v>
      </c>
      <c r="B148" s="73" t="s">
        <v>761</v>
      </c>
      <c r="C148" s="73" t="s">
        <v>759</v>
      </c>
      <c r="D148" s="121" t="s">
        <v>814</v>
      </c>
      <c r="E148" s="73" t="s">
        <v>159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6">
        <f t="shared" si="2"/>
        <v>0</v>
      </c>
    </row>
    <row r="149" spans="1:9" ht="25.5" hidden="1" outlineLevel="1" x14ac:dyDescent="0.25">
      <c r="A149" s="86" t="s">
        <v>423</v>
      </c>
      <c r="B149" s="120" t="s">
        <v>761</v>
      </c>
      <c r="C149" s="120" t="s">
        <v>759</v>
      </c>
      <c r="D149" s="122" t="s">
        <v>815</v>
      </c>
      <c r="E149" s="120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6">
        <f t="shared" si="2"/>
        <v>0</v>
      </c>
    </row>
    <row r="150" spans="1:9" ht="25.5" hidden="1" outlineLevel="1" x14ac:dyDescent="0.25">
      <c r="A150" s="72" t="s">
        <v>379</v>
      </c>
      <c r="B150" s="73" t="s">
        <v>761</v>
      </c>
      <c r="C150" s="73" t="s">
        <v>759</v>
      </c>
      <c r="D150" s="121" t="s">
        <v>815</v>
      </c>
      <c r="E150" s="73" t="s">
        <v>61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6">
        <f t="shared" si="2"/>
        <v>0</v>
      </c>
    </row>
    <row r="151" spans="1:9" ht="76.5" hidden="1" outlineLevel="1" x14ac:dyDescent="0.25">
      <c r="A151" s="86" t="s">
        <v>458</v>
      </c>
      <c r="B151" s="120" t="s">
        <v>761</v>
      </c>
      <c r="C151" s="120" t="s">
        <v>759</v>
      </c>
      <c r="D151" s="122" t="s">
        <v>816</v>
      </c>
      <c r="E151" s="120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6">
        <f t="shared" si="2"/>
        <v>0</v>
      </c>
    </row>
    <row r="152" spans="1:9" ht="25.5" hidden="1" outlineLevel="1" x14ac:dyDescent="0.25">
      <c r="A152" s="72" t="s">
        <v>379</v>
      </c>
      <c r="B152" s="73" t="s">
        <v>761</v>
      </c>
      <c r="C152" s="73" t="s">
        <v>759</v>
      </c>
      <c r="D152" s="121" t="s">
        <v>816</v>
      </c>
      <c r="E152" s="73" t="s">
        <v>61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6">
        <f t="shared" si="2"/>
        <v>0</v>
      </c>
    </row>
    <row r="153" spans="1:9" ht="38.25" outlineLevel="1" x14ac:dyDescent="0.25">
      <c r="A153" s="86" t="s">
        <v>424</v>
      </c>
      <c r="B153" s="120" t="s">
        <v>761</v>
      </c>
      <c r="C153" s="120" t="s">
        <v>759</v>
      </c>
      <c r="D153" s="122" t="s">
        <v>817</v>
      </c>
      <c r="E153" s="120"/>
      <c r="F153" s="113">
        <f>Ведомственная!G153</f>
        <v>100</v>
      </c>
      <c r="G153" s="113">
        <f>Ведомственная!H153</f>
        <v>0</v>
      </c>
      <c r="H153" s="113">
        <f>Ведомственная!I153</f>
        <v>0</v>
      </c>
      <c r="I153" s="146">
        <f t="shared" si="2"/>
        <v>100</v>
      </c>
    </row>
    <row r="154" spans="1:9" ht="25.5" outlineLevel="1" x14ac:dyDescent="0.25">
      <c r="A154" s="72" t="s">
        <v>379</v>
      </c>
      <c r="B154" s="73" t="s">
        <v>761</v>
      </c>
      <c r="C154" s="73" t="s">
        <v>759</v>
      </c>
      <c r="D154" s="121" t="s">
        <v>817</v>
      </c>
      <c r="E154" s="73" t="s">
        <v>61</v>
      </c>
      <c r="F154" s="113">
        <f>Ведомственная!G154</f>
        <v>100</v>
      </c>
      <c r="G154" s="113">
        <f>Ведомственная!H154</f>
        <v>0</v>
      </c>
      <c r="H154" s="113">
        <f>Ведомственная!I154</f>
        <v>0</v>
      </c>
      <c r="I154" s="146">
        <f t="shared" si="2"/>
        <v>100</v>
      </c>
    </row>
    <row r="155" spans="1:9" ht="38.25" hidden="1" outlineLevel="1" x14ac:dyDescent="0.25">
      <c r="A155" s="86" t="s">
        <v>425</v>
      </c>
      <c r="B155" s="120" t="s">
        <v>761</v>
      </c>
      <c r="C155" s="120" t="s">
        <v>759</v>
      </c>
      <c r="D155" s="122" t="s">
        <v>818</v>
      </c>
      <c r="E155" s="120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6">
        <f t="shared" si="2"/>
        <v>0</v>
      </c>
    </row>
    <row r="156" spans="1:9" ht="25.5" hidden="1" outlineLevel="1" x14ac:dyDescent="0.25">
      <c r="A156" s="72" t="s">
        <v>379</v>
      </c>
      <c r="B156" s="73" t="s">
        <v>761</v>
      </c>
      <c r="C156" s="73" t="s">
        <v>759</v>
      </c>
      <c r="D156" s="121" t="s">
        <v>818</v>
      </c>
      <c r="E156" s="73" t="s">
        <v>61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6">
        <f t="shared" si="2"/>
        <v>0</v>
      </c>
    </row>
    <row r="157" spans="1:9" ht="25.5" hidden="1" outlineLevel="1" x14ac:dyDescent="0.25">
      <c r="A157" s="86" t="s">
        <v>426</v>
      </c>
      <c r="B157" s="120" t="s">
        <v>761</v>
      </c>
      <c r="C157" s="120" t="s">
        <v>759</v>
      </c>
      <c r="D157" s="122" t="s">
        <v>819</v>
      </c>
      <c r="E157" s="120"/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6">
        <f t="shared" si="2"/>
        <v>0</v>
      </c>
    </row>
    <row r="158" spans="1:9" ht="25.5" hidden="1" outlineLevel="1" x14ac:dyDescent="0.25">
      <c r="A158" s="72" t="s">
        <v>379</v>
      </c>
      <c r="B158" s="73" t="s">
        <v>761</v>
      </c>
      <c r="C158" s="73" t="s">
        <v>759</v>
      </c>
      <c r="D158" s="121" t="s">
        <v>819</v>
      </c>
      <c r="E158" s="73" t="s">
        <v>61</v>
      </c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6">
        <f t="shared" si="2"/>
        <v>0</v>
      </c>
    </row>
    <row r="159" spans="1:9" ht="25.5" outlineLevel="1" x14ac:dyDescent="0.25">
      <c r="A159" s="86" t="s">
        <v>427</v>
      </c>
      <c r="B159" s="120" t="s">
        <v>761</v>
      </c>
      <c r="C159" s="120" t="s">
        <v>759</v>
      </c>
      <c r="D159" s="122" t="s">
        <v>820</v>
      </c>
      <c r="E159" s="120"/>
      <c r="F159" s="113">
        <f>Ведомственная!G159</f>
        <v>130.19999999999999</v>
      </c>
      <c r="G159" s="113">
        <f>Ведомственная!H159</f>
        <v>0</v>
      </c>
      <c r="H159" s="113">
        <f>Ведомственная!I159</f>
        <v>0</v>
      </c>
      <c r="I159" s="146">
        <f t="shared" si="2"/>
        <v>130.19999999999999</v>
      </c>
    </row>
    <row r="160" spans="1:9" ht="25.5" outlineLevel="1" x14ac:dyDescent="0.25">
      <c r="A160" s="72" t="s">
        <v>379</v>
      </c>
      <c r="B160" s="73" t="s">
        <v>761</v>
      </c>
      <c r="C160" s="73" t="s">
        <v>759</v>
      </c>
      <c r="D160" s="121" t="s">
        <v>820</v>
      </c>
      <c r="E160" s="73" t="s">
        <v>61</v>
      </c>
      <c r="F160" s="113">
        <f>Ведомственная!G160</f>
        <v>130.19999999999999</v>
      </c>
      <c r="G160" s="113">
        <f>Ведомственная!H160</f>
        <v>0</v>
      </c>
      <c r="H160" s="113">
        <f>Ведомственная!I160</f>
        <v>0</v>
      </c>
      <c r="I160" s="146">
        <f t="shared" si="2"/>
        <v>130.19999999999999</v>
      </c>
    </row>
    <row r="161" spans="1:9" ht="25.5" hidden="1" outlineLevel="1" x14ac:dyDescent="0.25">
      <c r="A161" s="72" t="s">
        <v>381</v>
      </c>
      <c r="B161" s="73" t="s">
        <v>761</v>
      </c>
      <c r="C161" s="73" t="s">
        <v>759</v>
      </c>
      <c r="D161" s="121" t="s">
        <v>820</v>
      </c>
      <c r="E161" s="73" t="s">
        <v>159</v>
      </c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6">
        <f t="shared" si="2"/>
        <v>0</v>
      </c>
    </row>
    <row r="162" spans="1:9" ht="38.25" hidden="1" outlineLevel="1" x14ac:dyDescent="0.25">
      <c r="A162" s="86" t="s">
        <v>428</v>
      </c>
      <c r="B162" s="120" t="s">
        <v>761</v>
      </c>
      <c r="C162" s="120" t="s">
        <v>759</v>
      </c>
      <c r="D162" s="122" t="s">
        <v>821</v>
      </c>
      <c r="E162" s="120"/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6">
        <f t="shared" si="2"/>
        <v>0</v>
      </c>
    </row>
    <row r="163" spans="1:9" ht="25.5" hidden="1" outlineLevel="1" x14ac:dyDescent="0.25">
      <c r="A163" s="72" t="s">
        <v>379</v>
      </c>
      <c r="B163" s="73" t="s">
        <v>761</v>
      </c>
      <c r="C163" s="73" t="s">
        <v>759</v>
      </c>
      <c r="D163" s="121" t="s">
        <v>821</v>
      </c>
      <c r="E163" s="73" t="s">
        <v>61</v>
      </c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6">
        <f t="shared" si="2"/>
        <v>0</v>
      </c>
    </row>
    <row r="164" spans="1:9" ht="25.5" hidden="1" outlineLevel="1" x14ac:dyDescent="0.25">
      <c r="A164" s="72" t="s">
        <v>388</v>
      </c>
      <c r="B164" s="73" t="s">
        <v>761</v>
      </c>
      <c r="C164" s="73" t="s">
        <v>759</v>
      </c>
      <c r="D164" s="121" t="s">
        <v>821</v>
      </c>
      <c r="E164" s="73" t="s">
        <v>154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6">
        <f t="shared" si="2"/>
        <v>0</v>
      </c>
    </row>
    <row r="165" spans="1:9" ht="38.25" hidden="1" outlineLevel="1" x14ac:dyDescent="0.25">
      <c r="A165" s="86" t="s">
        <v>429</v>
      </c>
      <c r="B165" s="120" t="s">
        <v>761</v>
      </c>
      <c r="C165" s="120" t="s">
        <v>759</v>
      </c>
      <c r="D165" s="122" t="s">
        <v>822</v>
      </c>
      <c r="E165" s="120"/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6">
        <f t="shared" si="2"/>
        <v>0</v>
      </c>
    </row>
    <row r="166" spans="1:9" ht="25.5" hidden="1" outlineLevel="1" x14ac:dyDescent="0.25">
      <c r="A166" s="72" t="s">
        <v>379</v>
      </c>
      <c r="B166" s="73" t="s">
        <v>761</v>
      </c>
      <c r="C166" s="73" t="s">
        <v>759</v>
      </c>
      <c r="D166" s="121" t="s">
        <v>822</v>
      </c>
      <c r="E166" s="73" t="s">
        <v>61</v>
      </c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6">
        <f t="shared" si="2"/>
        <v>0</v>
      </c>
    </row>
    <row r="167" spans="1:9" ht="25.5" outlineLevel="1" x14ac:dyDescent="0.25">
      <c r="A167" s="86" t="s">
        <v>422</v>
      </c>
      <c r="B167" s="120" t="s">
        <v>761</v>
      </c>
      <c r="C167" s="120" t="s">
        <v>759</v>
      </c>
      <c r="D167" s="122" t="s">
        <v>823</v>
      </c>
      <c r="E167" s="120"/>
      <c r="F167" s="113">
        <f>Ведомственная!G167</f>
        <v>105.3</v>
      </c>
      <c r="G167" s="113">
        <f>Ведомственная!H167</f>
        <v>0</v>
      </c>
      <c r="H167" s="113">
        <f>Ведомственная!I167</f>
        <v>0</v>
      </c>
      <c r="I167" s="146">
        <f t="shared" si="2"/>
        <v>105.3</v>
      </c>
    </row>
    <row r="168" spans="1:9" ht="25.5" outlineLevel="1" x14ac:dyDescent="0.25">
      <c r="A168" s="72" t="s">
        <v>379</v>
      </c>
      <c r="B168" s="73" t="s">
        <v>761</v>
      </c>
      <c r="C168" s="73" t="s">
        <v>759</v>
      </c>
      <c r="D168" s="121" t="s">
        <v>823</v>
      </c>
      <c r="E168" s="73" t="s">
        <v>61</v>
      </c>
      <c r="F168" s="113">
        <f>Ведомственная!G168</f>
        <v>105.3</v>
      </c>
      <c r="G168" s="113">
        <f>Ведомственная!H168</f>
        <v>0</v>
      </c>
      <c r="H168" s="113">
        <f>Ведомственная!I168</f>
        <v>0</v>
      </c>
      <c r="I168" s="146">
        <f t="shared" si="2"/>
        <v>105.3</v>
      </c>
    </row>
    <row r="169" spans="1:9" ht="25.5" hidden="1" outlineLevel="1" x14ac:dyDescent="0.25">
      <c r="A169" s="117" t="s">
        <v>468</v>
      </c>
      <c r="B169" s="118" t="s">
        <v>761</v>
      </c>
      <c r="C169" s="118" t="s">
        <v>759</v>
      </c>
      <c r="D169" s="119" t="s">
        <v>824</v>
      </c>
      <c r="E169" s="118"/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6">
        <f t="shared" si="2"/>
        <v>0</v>
      </c>
    </row>
    <row r="170" spans="1:9" ht="25.5" hidden="1" outlineLevel="1" x14ac:dyDescent="0.25">
      <c r="A170" s="86" t="s">
        <v>430</v>
      </c>
      <c r="B170" s="120" t="s">
        <v>761</v>
      </c>
      <c r="C170" s="120" t="s">
        <v>759</v>
      </c>
      <c r="D170" s="122" t="s">
        <v>825</v>
      </c>
      <c r="E170" s="120"/>
      <c r="F170" s="113">
        <f>Ведомственная!G170</f>
        <v>0</v>
      </c>
      <c r="G170" s="113">
        <f>Ведомственная!H170</f>
        <v>0</v>
      </c>
      <c r="H170" s="113">
        <f>Ведомственная!I170</f>
        <v>0</v>
      </c>
      <c r="I170" s="146">
        <f t="shared" si="2"/>
        <v>0</v>
      </c>
    </row>
    <row r="171" spans="1:9" ht="25.5" hidden="1" outlineLevel="1" x14ac:dyDescent="0.25">
      <c r="A171" s="72" t="s">
        <v>379</v>
      </c>
      <c r="B171" s="73" t="s">
        <v>761</v>
      </c>
      <c r="C171" s="73" t="s">
        <v>759</v>
      </c>
      <c r="D171" s="121" t="s">
        <v>825</v>
      </c>
      <c r="E171" s="73" t="s">
        <v>61</v>
      </c>
      <c r="F171" s="113">
        <f>Ведомственная!G171</f>
        <v>0</v>
      </c>
      <c r="G171" s="113">
        <f>Ведомственная!H171</f>
        <v>0</v>
      </c>
      <c r="H171" s="113">
        <f>Ведомственная!I171</f>
        <v>0</v>
      </c>
      <c r="I171" s="146">
        <f t="shared" si="2"/>
        <v>0</v>
      </c>
    </row>
    <row r="172" spans="1:9" ht="25.5" hidden="1" x14ac:dyDescent="0.25">
      <c r="A172" s="84" t="s">
        <v>431</v>
      </c>
      <c r="B172" s="107" t="s">
        <v>761</v>
      </c>
      <c r="C172" s="107" t="s">
        <v>761</v>
      </c>
      <c r="D172" s="108" t="s">
        <v>774</v>
      </c>
      <c r="E172" s="107"/>
      <c r="F172" s="109">
        <f>Ведомственная!G172</f>
        <v>0</v>
      </c>
      <c r="G172" s="109">
        <f>Ведомственная!H172</f>
        <v>0</v>
      </c>
      <c r="H172" s="109">
        <f>Ведомственная!I172</f>
        <v>0</v>
      </c>
      <c r="I172" s="146">
        <f t="shared" si="2"/>
        <v>0</v>
      </c>
    </row>
    <row r="173" spans="1:9" ht="51" hidden="1" outlineLevel="1" x14ac:dyDescent="0.25">
      <c r="A173" s="110" t="s">
        <v>456</v>
      </c>
      <c r="B173" s="111" t="s">
        <v>761</v>
      </c>
      <c r="C173" s="111" t="s">
        <v>761</v>
      </c>
      <c r="D173" s="112" t="s">
        <v>605</v>
      </c>
      <c r="E173" s="111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6">
        <f t="shared" si="2"/>
        <v>0</v>
      </c>
    </row>
    <row r="174" spans="1:9" ht="38.25" hidden="1" outlineLevel="1" x14ac:dyDescent="0.25">
      <c r="A174" s="114" t="s">
        <v>412</v>
      </c>
      <c r="B174" s="115" t="s">
        <v>761</v>
      </c>
      <c r="C174" s="115" t="s">
        <v>761</v>
      </c>
      <c r="D174" s="116" t="s">
        <v>802</v>
      </c>
      <c r="E174" s="115"/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6">
        <f t="shared" si="2"/>
        <v>0</v>
      </c>
    </row>
    <row r="175" spans="1:9" ht="38.25" hidden="1" outlineLevel="1" x14ac:dyDescent="0.25">
      <c r="A175" s="117" t="s">
        <v>413</v>
      </c>
      <c r="B175" s="118" t="s">
        <v>761</v>
      </c>
      <c r="C175" s="118" t="s">
        <v>761</v>
      </c>
      <c r="D175" s="119" t="s">
        <v>803</v>
      </c>
      <c r="E175" s="118"/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6">
        <f t="shared" si="2"/>
        <v>0</v>
      </c>
    </row>
    <row r="176" spans="1:9" ht="38.25" hidden="1" outlineLevel="1" x14ac:dyDescent="0.25">
      <c r="A176" s="86" t="s">
        <v>433</v>
      </c>
      <c r="B176" s="120" t="s">
        <v>761</v>
      </c>
      <c r="C176" s="120" t="s">
        <v>761</v>
      </c>
      <c r="D176" s="122" t="s">
        <v>826</v>
      </c>
      <c r="E176" s="120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6">
        <f t="shared" si="2"/>
        <v>0</v>
      </c>
    </row>
    <row r="177" spans="1:9" ht="38.25" hidden="1" outlineLevel="1" x14ac:dyDescent="0.25">
      <c r="A177" s="72" t="s">
        <v>432</v>
      </c>
      <c r="B177" s="73" t="s">
        <v>761</v>
      </c>
      <c r="C177" s="73" t="s">
        <v>761</v>
      </c>
      <c r="D177" s="121" t="s">
        <v>826</v>
      </c>
      <c r="E177" s="73" t="s">
        <v>262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6">
        <f t="shared" si="2"/>
        <v>0</v>
      </c>
    </row>
    <row r="178" spans="1:9" ht="25.5" hidden="1" outlineLevel="1" x14ac:dyDescent="0.25">
      <c r="A178" s="117" t="s">
        <v>467</v>
      </c>
      <c r="B178" s="118" t="s">
        <v>761</v>
      </c>
      <c r="C178" s="118" t="s">
        <v>761</v>
      </c>
      <c r="D178" s="119" t="s">
        <v>811</v>
      </c>
      <c r="E178" s="118"/>
      <c r="F178" s="113">
        <f>Ведомственная!G178</f>
        <v>0</v>
      </c>
      <c r="G178" s="113">
        <f>Ведомственная!H178</f>
        <v>0</v>
      </c>
      <c r="H178" s="113">
        <f>Ведомственная!I178</f>
        <v>0</v>
      </c>
      <c r="I178" s="146">
        <f t="shared" si="2"/>
        <v>0</v>
      </c>
    </row>
    <row r="179" spans="1:9" ht="38.25" hidden="1" outlineLevel="1" x14ac:dyDescent="0.25">
      <c r="A179" s="86" t="s">
        <v>433</v>
      </c>
      <c r="B179" s="120" t="s">
        <v>761</v>
      </c>
      <c r="C179" s="120" t="s">
        <v>761</v>
      </c>
      <c r="D179" s="122" t="s">
        <v>827</v>
      </c>
      <c r="E179" s="120"/>
      <c r="F179" s="113">
        <f>Ведомственная!G179</f>
        <v>0</v>
      </c>
      <c r="G179" s="113">
        <f>Ведомственная!H179</f>
        <v>0</v>
      </c>
      <c r="H179" s="113">
        <f>Ведомственная!I179</f>
        <v>0</v>
      </c>
      <c r="I179" s="146">
        <f t="shared" si="2"/>
        <v>0</v>
      </c>
    </row>
    <row r="180" spans="1:9" ht="38.25" hidden="1" outlineLevel="1" x14ac:dyDescent="0.25">
      <c r="A180" s="72" t="s">
        <v>432</v>
      </c>
      <c r="B180" s="73" t="s">
        <v>761</v>
      </c>
      <c r="C180" s="73" t="s">
        <v>761</v>
      </c>
      <c r="D180" s="121" t="s">
        <v>827</v>
      </c>
      <c r="E180" s="73" t="s">
        <v>262</v>
      </c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6">
        <f t="shared" si="2"/>
        <v>0</v>
      </c>
    </row>
    <row r="181" spans="1:9" collapsed="1" x14ac:dyDescent="0.25">
      <c r="A181" s="69" t="s">
        <v>434</v>
      </c>
      <c r="B181" s="70" t="s">
        <v>762</v>
      </c>
      <c r="C181" s="70" t="s">
        <v>764</v>
      </c>
      <c r="D181" s="105" t="s">
        <v>774</v>
      </c>
      <c r="E181" s="70"/>
      <c r="F181" s="106">
        <f>Ведомственная!G181</f>
        <v>869.6</v>
      </c>
      <c r="G181" s="106">
        <f>Ведомственная!H181</f>
        <v>450</v>
      </c>
      <c r="H181" s="106">
        <f>Ведомственная!I181</f>
        <v>200</v>
      </c>
      <c r="I181" s="146">
        <f t="shared" si="2"/>
        <v>1519.6</v>
      </c>
    </row>
    <row r="182" spans="1:9" x14ac:dyDescent="0.25">
      <c r="A182" s="84" t="s">
        <v>435</v>
      </c>
      <c r="B182" s="107" t="s">
        <v>762</v>
      </c>
      <c r="C182" s="107" t="s">
        <v>757</v>
      </c>
      <c r="D182" s="108" t="s">
        <v>774</v>
      </c>
      <c r="E182" s="107"/>
      <c r="F182" s="109">
        <f>Ведомственная!G182</f>
        <v>869.6</v>
      </c>
      <c r="G182" s="109">
        <f>Ведомственная!H182</f>
        <v>450</v>
      </c>
      <c r="H182" s="109">
        <f>Ведомственная!I182</f>
        <v>200</v>
      </c>
      <c r="I182" s="146">
        <f t="shared" si="2"/>
        <v>1519.6</v>
      </c>
    </row>
    <row r="183" spans="1:9" ht="51" outlineLevel="1" x14ac:dyDescent="0.25">
      <c r="A183" s="110" t="s">
        <v>456</v>
      </c>
      <c r="B183" s="111" t="s">
        <v>762</v>
      </c>
      <c r="C183" s="111" t="s">
        <v>757</v>
      </c>
      <c r="D183" s="112" t="s">
        <v>605</v>
      </c>
      <c r="E183" s="111"/>
      <c r="F183" s="113">
        <f>Ведомственная!G183</f>
        <v>869.6</v>
      </c>
      <c r="G183" s="113">
        <f>Ведомственная!H183</f>
        <v>450</v>
      </c>
      <c r="H183" s="113">
        <f>Ведомственная!I183</f>
        <v>200</v>
      </c>
      <c r="I183" s="146">
        <f t="shared" si="2"/>
        <v>1519.6</v>
      </c>
    </row>
    <row r="184" spans="1:9" ht="38.25" outlineLevel="1" x14ac:dyDescent="0.25">
      <c r="A184" s="114" t="s">
        <v>436</v>
      </c>
      <c r="B184" s="115" t="s">
        <v>762</v>
      </c>
      <c r="C184" s="115" t="s">
        <v>757</v>
      </c>
      <c r="D184" s="116" t="s">
        <v>828</v>
      </c>
      <c r="E184" s="115"/>
      <c r="F184" s="113">
        <f>Ведомственная!G184</f>
        <v>869.6</v>
      </c>
      <c r="G184" s="113">
        <f>Ведомственная!H184</f>
        <v>450</v>
      </c>
      <c r="H184" s="113">
        <f>Ведомственная!I184</f>
        <v>200</v>
      </c>
      <c r="I184" s="146">
        <f t="shared" si="2"/>
        <v>1519.6</v>
      </c>
    </row>
    <row r="185" spans="1:9" ht="38.25" outlineLevel="1" x14ac:dyDescent="0.25">
      <c r="A185" s="117" t="s">
        <v>437</v>
      </c>
      <c r="B185" s="118" t="s">
        <v>762</v>
      </c>
      <c r="C185" s="118" t="s">
        <v>757</v>
      </c>
      <c r="D185" s="119" t="s">
        <v>829</v>
      </c>
      <c r="E185" s="118"/>
      <c r="F185" s="113">
        <f>Ведомственная!G185</f>
        <v>850.6</v>
      </c>
      <c r="G185" s="113">
        <f>Ведомственная!H185</f>
        <v>450</v>
      </c>
      <c r="H185" s="113">
        <f>Ведомственная!I185</f>
        <v>200</v>
      </c>
      <c r="I185" s="146">
        <f t="shared" si="2"/>
        <v>1500.6</v>
      </c>
    </row>
    <row r="186" spans="1:9" ht="25.5" outlineLevel="1" x14ac:dyDescent="0.25">
      <c r="A186" s="86" t="s">
        <v>439</v>
      </c>
      <c r="B186" s="120" t="s">
        <v>762</v>
      </c>
      <c r="C186" s="120" t="s">
        <v>757</v>
      </c>
      <c r="D186" s="122" t="s">
        <v>830</v>
      </c>
      <c r="E186" s="120"/>
      <c r="F186" s="113">
        <f>Ведомственная!G186</f>
        <v>850.6</v>
      </c>
      <c r="G186" s="113">
        <f>Ведомственная!H186</f>
        <v>450</v>
      </c>
      <c r="H186" s="113">
        <f>Ведомственная!I186</f>
        <v>200</v>
      </c>
      <c r="I186" s="146">
        <f t="shared" si="2"/>
        <v>1500.6</v>
      </c>
    </row>
    <row r="187" spans="1:9" ht="25.5" outlineLevel="1" x14ac:dyDescent="0.25">
      <c r="A187" s="72" t="s">
        <v>379</v>
      </c>
      <c r="B187" s="73" t="s">
        <v>762</v>
      </c>
      <c r="C187" s="73" t="s">
        <v>757</v>
      </c>
      <c r="D187" s="121" t="s">
        <v>830</v>
      </c>
      <c r="E187" s="73" t="s">
        <v>61</v>
      </c>
      <c r="F187" s="113">
        <f>Ведомственная!G187</f>
        <v>390</v>
      </c>
      <c r="G187" s="113">
        <f>Ведомственная!H187</f>
        <v>450</v>
      </c>
      <c r="H187" s="113">
        <f>Ведомственная!I187</f>
        <v>200</v>
      </c>
      <c r="I187" s="146">
        <f t="shared" si="2"/>
        <v>1040</v>
      </c>
    </row>
    <row r="188" spans="1:9" ht="25.5" outlineLevel="1" x14ac:dyDescent="0.25">
      <c r="A188" s="72" t="s">
        <v>388</v>
      </c>
      <c r="B188" s="73" t="s">
        <v>762</v>
      </c>
      <c r="C188" s="73" t="s">
        <v>757</v>
      </c>
      <c r="D188" s="121" t="s">
        <v>830</v>
      </c>
      <c r="E188" s="73" t="s">
        <v>154</v>
      </c>
      <c r="F188" s="113">
        <f>Ведомственная!G188</f>
        <v>460.6</v>
      </c>
      <c r="G188" s="113">
        <f>Ведомственная!H188</f>
        <v>0</v>
      </c>
      <c r="H188" s="113">
        <f>Ведомственная!I188</f>
        <v>0</v>
      </c>
      <c r="I188" s="146">
        <f t="shared" si="2"/>
        <v>460.6</v>
      </c>
    </row>
    <row r="189" spans="1:9" ht="25.5" hidden="1" outlineLevel="1" x14ac:dyDescent="0.25">
      <c r="A189" s="72" t="s">
        <v>381</v>
      </c>
      <c r="B189" s="73" t="s">
        <v>762</v>
      </c>
      <c r="C189" s="73" t="s">
        <v>757</v>
      </c>
      <c r="D189" s="121" t="s">
        <v>830</v>
      </c>
      <c r="E189" s="73" t="s">
        <v>159</v>
      </c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6">
        <f t="shared" si="2"/>
        <v>0</v>
      </c>
    </row>
    <row r="190" spans="1:9" ht="51" hidden="1" outlineLevel="1" x14ac:dyDescent="0.25">
      <c r="A190" s="72" t="s">
        <v>464</v>
      </c>
      <c r="B190" s="73" t="s">
        <v>762</v>
      </c>
      <c r="C190" s="73" t="s">
        <v>757</v>
      </c>
      <c r="D190" s="123" t="s">
        <v>831</v>
      </c>
      <c r="E190" s="120"/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6">
        <f t="shared" si="2"/>
        <v>0</v>
      </c>
    </row>
    <row r="191" spans="1:9" ht="25.5" hidden="1" outlineLevel="1" x14ac:dyDescent="0.25">
      <c r="A191" s="86" t="s">
        <v>439</v>
      </c>
      <c r="B191" s="73" t="s">
        <v>762</v>
      </c>
      <c r="C191" s="73" t="s">
        <v>757</v>
      </c>
      <c r="D191" s="123" t="s">
        <v>831</v>
      </c>
      <c r="E191" s="124" t="s">
        <v>61</v>
      </c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6">
        <f t="shared" si="2"/>
        <v>0</v>
      </c>
    </row>
    <row r="192" spans="1:9" ht="25.5" hidden="1" outlineLevel="1" x14ac:dyDescent="0.25">
      <c r="A192" s="72" t="s">
        <v>388</v>
      </c>
      <c r="B192" s="73" t="s">
        <v>762</v>
      </c>
      <c r="C192" s="73" t="s">
        <v>757</v>
      </c>
      <c r="D192" s="123" t="s">
        <v>831</v>
      </c>
      <c r="E192" s="124" t="s">
        <v>154</v>
      </c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6">
        <f t="shared" si="2"/>
        <v>0</v>
      </c>
    </row>
    <row r="193" spans="1:9" ht="25.5" hidden="1" outlineLevel="1" x14ac:dyDescent="0.25">
      <c r="A193" s="72" t="s">
        <v>465</v>
      </c>
      <c r="B193" s="124" t="s">
        <v>762</v>
      </c>
      <c r="C193" s="124" t="s">
        <v>757</v>
      </c>
      <c r="D193" s="123" t="s">
        <v>832</v>
      </c>
      <c r="E193" s="73"/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6">
        <f t="shared" si="2"/>
        <v>0</v>
      </c>
    </row>
    <row r="194" spans="1:9" ht="25.5" hidden="1" outlineLevel="1" x14ac:dyDescent="0.25">
      <c r="A194" s="86" t="s">
        <v>439</v>
      </c>
      <c r="B194" s="124" t="s">
        <v>762</v>
      </c>
      <c r="C194" s="124" t="s">
        <v>757</v>
      </c>
      <c r="D194" s="123" t="s">
        <v>832</v>
      </c>
      <c r="E194" s="124" t="s">
        <v>61</v>
      </c>
      <c r="F194" s="113">
        <f>Ведомственная!G194</f>
        <v>0</v>
      </c>
      <c r="G194" s="113">
        <f>Ведомственная!H194</f>
        <v>0</v>
      </c>
      <c r="H194" s="113">
        <f>Ведомственная!I194</f>
        <v>0</v>
      </c>
      <c r="I194" s="146">
        <f t="shared" si="2"/>
        <v>0</v>
      </c>
    </row>
    <row r="195" spans="1:9" ht="38.25" outlineLevel="1" x14ac:dyDescent="0.25">
      <c r="A195" s="117" t="s">
        <v>446</v>
      </c>
      <c r="B195" s="118" t="s">
        <v>762</v>
      </c>
      <c r="C195" s="118" t="s">
        <v>757</v>
      </c>
      <c r="D195" s="119" t="s">
        <v>833</v>
      </c>
      <c r="E195" s="118"/>
      <c r="F195" s="113">
        <f>Ведомственная!G195</f>
        <v>19</v>
      </c>
      <c r="G195" s="113">
        <f>Ведомственная!H195</f>
        <v>0</v>
      </c>
      <c r="H195" s="113">
        <f>Ведомственная!I195</f>
        <v>0</v>
      </c>
      <c r="I195" s="146">
        <f t="shared" si="2"/>
        <v>19</v>
      </c>
    </row>
    <row r="196" spans="1:9" ht="38.25" outlineLevel="1" x14ac:dyDescent="0.25">
      <c r="A196" s="86" t="s">
        <v>438</v>
      </c>
      <c r="B196" s="125" t="s">
        <v>762</v>
      </c>
      <c r="C196" s="125" t="s">
        <v>757</v>
      </c>
      <c r="D196" s="126" t="s">
        <v>834</v>
      </c>
      <c r="E196" s="125"/>
      <c r="F196" s="113">
        <f>Ведомственная!G196</f>
        <v>19</v>
      </c>
      <c r="G196" s="113">
        <f>Ведомственная!H196</f>
        <v>0</v>
      </c>
      <c r="H196" s="113">
        <f>Ведомственная!I196</f>
        <v>0</v>
      </c>
      <c r="I196" s="146">
        <f t="shared" si="2"/>
        <v>19</v>
      </c>
    </row>
    <row r="197" spans="1:9" ht="25.5" outlineLevel="1" x14ac:dyDescent="0.25">
      <c r="A197" s="72" t="s">
        <v>379</v>
      </c>
      <c r="B197" s="124" t="s">
        <v>762</v>
      </c>
      <c r="C197" s="124" t="s">
        <v>757</v>
      </c>
      <c r="D197" s="123" t="s">
        <v>834</v>
      </c>
      <c r="E197" s="124" t="s">
        <v>61</v>
      </c>
      <c r="F197" s="113">
        <f>Ведомственная!G197</f>
        <v>19</v>
      </c>
      <c r="G197" s="113">
        <f>Ведомственная!H197</f>
        <v>0</v>
      </c>
      <c r="H197" s="113">
        <f>Ведомственная!I197</f>
        <v>0</v>
      </c>
      <c r="I197" s="146">
        <f t="shared" si="2"/>
        <v>19</v>
      </c>
    </row>
    <row r="198" spans="1:9" x14ac:dyDescent="0.25">
      <c r="A198" s="69" t="s">
        <v>440</v>
      </c>
      <c r="B198" s="70" t="s">
        <v>25</v>
      </c>
      <c r="C198" s="70" t="s">
        <v>764</v>
      </c>
      <c r="D198" s="105" t="s">
        <v>774</v>
      </c>
      <c r="E198" s="70"/>
      <c r="F198" s="106">
        <f>Ведомственная!G198</f>
        <v>284</v>
      </c>
      <c r="G198" s="106">
        <f>Ведомственная!H198</f>
        <v>350</v>
      </c>
      <c r="H198" s="106">
        <f>Ведомственная!I198</f>
        <v>290</v>
      </c>
      <c r="I198" s="146">
        <f t="shared" si="2"/>
        <v>924</v>
      </c>
    </row>
    <row r="199" spans="1:9" x14ac:dyDescent="0.25">
      <c r="A199" s="84" t="s">
        <v>441</v>
      </c>
      <c r="B199" s="107" t="s">
        <v>25</v>
      </c>
      <c r="C199" s="107" t="s">
        <v>757</v>
      </c>
      <c r="D199" s="108" t="s">
        <v>774</v>
      </c>
      <c r="E199" s="107"/>
      <c r="F199" s="109">
        <f>Ведомственная!G199</f>
        <v>284</v>
      </c>
      <c r="G199" s="109">
        <f>Ведомственная!H199</f>
        <v>350</v>
      </c>
      <c r="H199" s="109">
        <f>Ведомственная!I199</f>
        <v>290</v>
      </c>
      <c r="I199" s="146">
        <f t="shared" si="2"/>
        <v>924</v>
      </c>
    </row>
    <row r="200" spans="1:9" ht="51" outlineLevel="1" x14ac:dyDescent="0.25">
      <c r="A200" s="110" t="s">
        <v>456</v>
      </c>
      <c r="B200" s="111" t="s">
        <v>25</v>
      </c>
      <c r="C200" s="111" t="s">
        <v>757</v>
      </c>
      <c r="D200" s="112" t="s">
        <v>605</v>
      </c>
      <c r="E200" s="111"/>
      <c r="F200" s="113">
        <f>Ведомственная!G200</f>
        <v>284</v>
      </c>
      <c r="G200" s="113">
        <f>Ведомственная!H200</f>
        <v>350</v>
      </c>
      <c r="H200" s="113">
        <f>Ведомственная!I200</f>
        <v>290</v>
      </c>
      <c r="I200" s="146">
        <f t="shared" si="2"/>
        <v>924</v>
      </c>
    </row>
    <row r="201" spans="1:9" ht="25.5" outlineLevel="1" x14ac:dyDescent="0.25">
      <c r="A201" s="114" t="s">
        <v>375</v>
      </c>
      <c r="B201" s="115" t="s">
        <v>25</v>
      </c>
      <c r="C201" s="115" t="s">
        <v>757</v>
      </c>
      <c r="D201" s="116" t="s">
        <v>771</v>
      </c>
      <c r="E201" s="115"/>
      <c r="F201" s="113">
        <f>Ведомственная!G201</f>
        <v>284</v>
      </c>
      <c r="G201" s="113">
        <f>Ведомственная!H201</f>
        <v>350</v>
      </c>
      <c r="H201" s="113">
        <f>Ведомственная!I201</f>
        <v>290</v>
      </c>
      <c r="I201" s="146">
        <f t="shared" si="2"/>
        <v>924</v>
      </c>
    </row>
    <row r="202" spans="1:9" ht="25.5" outlineLevel="1" x14ac:dyDescent="0.25">
      <c r="A202" s="117" t="s">
        <v>384</v>
      </c>
      <c r="B202" s="118" t="s">
        <v>25</v>
      </c>
      <c r="C202" s="118" t="s">
        <v>757</v>
      </c>
      <c r="D202" s="119" t="s">
        <v>609</v>
      </c>
      <c r="E202" s="118"/>
      <c r="F202" s="113">
        <f>Ведомственная!G202</f>
        <v>284</v>
      </c>
      <c r="G202" s="113">
        <f>Ведомственная!H202</f>
        <v>350</v>
      </c>
      <c r="H202" s="113">
        <f>Ведомственная!I202</f>
        <v>290</v>
      </c>
      <c r="I202" s="146">
        <f t="shared" si="2"/>
        <v>924</v>
      </c>
    </row>
    <row r="203" spans="1:9" ht="25.5" outlineLevel="1" x14ac:dyDescent="0.25">
      <c r="A203" s="86" t="s">
        <v>459</v>
      </c>
      <c r="B203" s="120" t="s">
        <v>25</v>
      </c>
      <c r="C203" s="120" t="s">
        <v>757</v>
      </c>
      <c r="D203" s="122" t="s">
        <v>610</v>
      </c>
      <c r="E203" s="120"/>
      <c r="F203" s="113">
        <f>Ведомственная!G203</f>
        <v>284</v>
      </c>
      <c r="G203" s="113">
        <f>Ведомственная!H203</f>
        <v>350</v>
      </c>
      <c r="H203" s="113">
        <f>Ведомственная!I203</f>
        <v>290</v>
      </c>
      <c r="I203" s="146">
        <f t="shared" si="2"/>
        <v>924</v>
      </c>
    </row>
    <row r="204" spans="1:9" ht="25.5" outlineLevel="1" x14ac:dyDescent="0.25">
      <c r="A204" s="72" t="s">
        <v>380</v>
      </c>
      <c r="B204" s="73" t="s">
        <v>25</v>
      </c>
      <c r="C204" s="73" t="s">
        <v>757</v>
      </c>
      <c r="D204" s="121" t="s">
        <v>610</v>
      </c>
      <c r="E204" s="73" t="s">
        <v>153</v>
      </c>
      <c r="F204" s="113">
        <f>Ведомственная!G204</f>
        <v>284</v>
      </c>
      <c r="G204" s="113">
        <f>Ведомственная!H204</f>
        <v>350</v>
      </c>
      <c r="H204" s="113">
        <f>Ведомственная!I204</f>
        <v>290</v>
      </c>
      <c r="I204" s="146">
        <f t="shared" si="2"/>
        <v>924</v>
      </c>
    </row>
    <row r="205" spans="1:9" hidden="1" x14ac:dyDescent="0.25">
      <c r="A205" s="84" t="s">
        <v>442</v>
      </c>
      <c r="B205" s="107" t="s">
        <v>25</v>
      </c>
      <c r="C205" s="107" t="s">
        <v>759</v>
      </c>
      <c r="D205" s="108" t="s">
        <v>774</v>
      </c>
      <c r="E205" s="107"/>
      <c r="F205" s="109">
        <f>Ведомственная!G205</f>
        <v>0</v>
      </c>
      <c r="G205" s="109">
        <f>Ведомственная!H205</f>
        <v>0</v>
      </c>
      <c r="H205" s="109">
        <f>Ведомственная!I205</f>
        <v>0</v>
      </c>
      <c r="I205" s="146">
        <f t="shared" ref="I205:I236" si="3">F205+G205+H205</f>
        <v>0</v>
      </c>
    </row>
    <row r="206" spans="1:9" ht="51" hidden="1" outlineLevel="1" x14ac:dyDescent="0.25">
      <c r="A206" s="110" t="s">
        <v>456</v>
      </c>
      <c r="B206" s="111" t="s">
        <v>25</v>
      </c>
      <c r="C206" s="111" t="s">
        <v>759</v>
      </c>
      <c r="D206" s="112" t="s">
        <v>605</v>
      </c>
      <c r="E206" s="111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6">
        <f t="shared" si="3"/>
        <v>0</v>
      </c>
    </row>
    <row r="207" spans="1:9" ht="25.5" hidden="1" outlineLevel="1" x14ac:dyDescent="0.25">
      <c r="A207" s="114" t="s">
        <v>375</v>
      </c>
      <c r="B207" s="115" t="s">
        <v>25</v>
      </c>
      <c r="C207" s="115" t="s">
        <v>759</v>
      </c>
      <c r="D207" s="116" t="s">
        <v>771</v>
      </c>
      <c r="E207" s="115"/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6">
        <f t="shared" si="3"/>
        <v>0</v>
      </c>
    </row>
    <row r="208" spans="1:9" ht="25.5" hidden="1" outlineLevel="1" x14ac:dyDescent="0.25">
      <c r="A208" s="117" t="s">
        <v>384</v>
      </c>
      <c r="B208" s="118" t="s">
        <v>25</v>
      </c>
      <c r="C208" s="118" t="s">
        <v>759</v>
      </c>
      <c r="D208" s="119" t="s">
        <v>609</v>
      </c>
      <c r="E208" s="118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6">
        <f t="shared" si="3"/>
        <v>0</v>
      </c>
    </row>
    <row r="209" spans="1:9" ht="38.25" hidden="1" outlineLevel="1" x14ac:dyDescent="0.25">
      <c r="A209" s="86" t="s">
        <v>443</v>
      </c>
      <c r="B209" s="120" t="s">
        <v>25</v>
      </c>
      <c r="C209" s="120" t="s">
        <v>759</v>
      </c>
      <c r="D209" s="122" t="s">
        <v>835</v>
      </c>
      <c r="E209" s="120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6">
        <f t="shared" si="3"/>
        <v>0</v>
      </c>
    </row>
    <row r="210" spans="1:9" ht="25.5" hidden="1" outlineLevel="1" x14ac:dyDescent="0.25">
      <c r="A210" s="72" t="s">
        <v>380</v>
      </c>
      <c r="B210" s="73" t="s">
        <v>25</v>
      </c>
      <c r="C210" s="73" t="s">
        <v>759</v>
      </c>
      <c r="D210" s="121" t="s">
        <v>835</v>
      </c>
      <c r="E210" s="73" t="s">
        <v>153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6">
        <f t="shared" si="3"/>
        <v>0</v>
      </c>
    </row>
    <row r="211" spans="1:9" hidden="1" x14ac:dyDescent="0.25">
      <c r="A211" s="69" t="s">
        <v>444</v>
      </c>
      <c r="B211" s="70" t="s">
        <v>26</v>
      </c>
      <c r="C211" s="70" t="s">
        <v>764</v>
      </c>
      <c r="D211" s="105" t="s">
        <v>774</v>
      </c>
      <c r="E211" s="70"/>
      <c r="F211" s="106">
        <f>Ведомственная!G211</f>
        <v>0</v>
      </c>
      <c r="G211" s="106">
        <f>Ведомственная!H211</f>
        <v>0</v>
      </c>
      <c r="H211" s="106">
        <f>Ведомственная!I211</f>
        <v>0</v>
      </c>
      <c r="I211" s="146">
        <f t="shared" si="3"/>
        <v>0</v>
      </c>
    </row>
    <row r="212" spans="1:9" hidden="1" x14ac:dyDescent="0.25">
      <c r="A212" s="84" t="s">
        <v>445</v>
      </c>
      <c r="B212" s="107" t="s">
        <v>26</v>
      </c>
      <c r="C212" s="107" t="s">
        <v>757</v>
      </c>
      <c r="D212" s="108" t="s">
        <v>774</v>
      </c>
      <c r="E212" s="107"/>
      <c r="F212" s="109">
        <f>Ведомственная!G212</f>
        <v>0</v>
      </c>
      <c r="G212" s="109">
        <f>Ведомственная!H212</f>
        <v>0</v>
      </c>
      <c r="H212" s="109">
        <f>Ведомственная!I212</f>
        <v>0</v>
      </c>
      <c r="I212" s="146">
        <f t="shared" si="3"/>
        <v>0</v>
      </c>
    </row>
    <row r="213" spans="1:9" ht="51" hidden="1" outlineLevel="1" x14ac:dyDescent="0.25">
      <c r="A213" s="110" t="s">
        <v>456</v>
      </c>
      <c r="B213" s="111" t="s">
        <v>26</v>
      </c>
      <c r="C213" s="111" t="s">
        <v>757</v>
      </c>
      <c r="D213" s="112" t="s">
        <v>605</v>
      </c>
      <c r="E213" s="111"/>
      <c r="F213" s="113">
        <f>Ведомственная!G213</f>
        <v>0</v>
      </c>
      <c r="G213" s="113">
        <f>Ведомственная!H213</f>
        <v>0</v>
      </c>
      <c r="H213" s="113">
        <f>Ведомственная!I213</f>
        <v>0</v>
      </c>
      <c r="I213" s="146">
        <f t="shared" si="3"/>
        <v>0</v>
      </c>
    </row>
    <row r="214" spans="1:9" ht="38.25" hidden="1" outlineLevel="1" x14ac:dyDescent="0.25">
      <c r="A214" s="114" t="s">
        <v>436</v>
      </c>
      <c r="B214" s="115" t="s">
        <v>26</v>
      </c>
      <c r="C214" s="115" t="s">
        <v>757</v>
      </c>
      <c r="D214" s="116" t="s">
        <v>828</v>
      </c>
      <c r="E214" s="115"/>
      <c r="F214" s="113">
        <f>Ведомственная!G214</f>
        <v>0</v>
      </c>
      <c r="G214" s="113">
        <f>Ведомственная!H214</f>
        <v>0</v>
      </c>
      <c r="H214" s="113">
        <f>Ведомственная!I214</f>
        <v>0</v>
      </c>
      <c r="I214" s="146">
        <f t="shared" si="3"/>
        <v>0</v>
      </c>
    </row>
    <row r="215" spans="1:9" ht="38.25" hidden="1" outlineLevel="1" x14ac:dyDescent="0.25">
      <c r="A215" s="117" t="s">
        <v>446</v>
      </c>
      <c r="B215" s="118" t="s">
        <v>26</v>
      </c>
      <c r="C215" s="118" t="s">
        <v>757</v>
      </c>
      <c r="D215" s="119" t="s">
        <v>833</v>
      </c>
      <c r="E215" s="118"/>
      <c r="F215" s="113">
        <f>Ведомственная!G215</f>
        <v>0</v>
      </c>
      <c r="G215" s="113">
        <f>Ведомственная!H215</f>
        <v>0</v>
      </c>
      <c r="H215" s="113">
        <f>Ведомственная!I215</f>
        <v>0</v>
      </c>
      <c r="I215" s="146">
        <f t="shared" si="3"/>
        <v>0</v>
      </c>
    </row>
    <row r="216" spans="1:9" ht="25.5" hidden="1" outlineLevel="1" x14ac:dyDescent="0.25">
      <c r="A216" s="86" t="s">
        <v>447</v>
      </c>
      <c r="B216" s="120" t="s">
        <v>26</v>
      </c>
      <c r="C216" s="120" t="s">
        <v>757</v>
      </c>
      <c r="D216" s="122" t="s">
        <v>836</v>
      </c>
      <c r="E216" s="120"/>
      <c r="F216" s="113">
        <f>Ведомственная!G216</f>
        <v>0</v>
      </c>
      <c r="G216" s="113">
        <f>Ведомственная!H216</f>
        <v>0</v>
      </c>
      <c r="H216" s="113">
        <f>Ведомственная!I216</f>
        <v>0</v>
      </c>
      <c r="I216" s="146">
        <f t="shared" si="3"/>
        <v>0</v>
      </c>
    </row>
    <row r="217" spans="1:9" ht="25.5" hidden="1" outlineLevel="1" x14ac:dyDescent="0.25">
      <c r="A217" s="72" t="s">
        <v>379</v>
      </c>
      <c r="B217" s="73" t="s">
        <v>26</v>
      </c>
      <c r="C217" s="73" t="s">
        <v>757</v>
      </c>
      <c r="D217" s="121" t="s">
        <v>836</v>
      </c>
      <c r="E217" s="73" t="s">
        <v>61</v>
      </c>
      <c r="F217" s="113">
        <f>Ведомственная!G217</f>
        <v>0</v>
      </c>
      <c r="G217" s="113">
        <f>Ведомственная!H217</f>
        <v>0</v>
      </c>
      <c r="H217" s="113">
        <f>Ведомственная!I217</f>
        <v>0</v>
      </c>
      <c r="I217" s="146">
        <f t="shared" si="3"/>
        <v>0</v>
      </c>
    </row>
    <row r="218" spans="1:9" hidden="1" x14ac:dyDescent="0.25">
      <c r="A218" s="84" t="s">
        <v>462</v>
      </c>
      <c r="B218" s="107" t="s">
        <v>26</v>
      </c>
      <c r="C218" s="107" t="s">
        <v>758</v>
      </c>
      <c r="D218" s="108" t="s">
        <v>774</v>
      </c>
      <c r="E218" s="107"/>
      <c r="F218" s="109">
        <f>Ведомственная!G218</f>
        <v>0</v>
      </c>
      <c r="G218" s="109">
        <f>Ведомственная!H218</f>
        <v>0</v>
      </c>
      <c r="H218" s="109">
        <f>Ведомственная!I218</f>
        <v>0</v>
      </c>
      <c r="I218" s="146">
        <f t="shared" si="3"/>
        <v>0</v>
      </c>
    </row>
    <row r="219" spans="1:9" ht="51" hidden="1" outlineLevel="1" x14ac:dyDescent="0.25">
      <c r="A219" s="110" t="s">
        <v>456</v>
      </c>
      <c r="B219" s="111" t="s">
        <v>26</v>
      </c>
      <c r="C219" s="111" t="s">
        <v>758</v>
      </c>
      <c r="D219" s="112" t="s">
        <v>605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6">
        <f t="shared" si="3"/>
        <v>0</v>
      </c>
    </row>
    <row r="220" spans="1:9" ht="38.25" hidden="1" outlineLevel="1" x14ac:dyDescent="0.25">
      <c r="A220" s="114" t="s">
        <v>436</v>
      </c>
      <c r="B220" s="115" t="s">
        <v>26</v>
      </c>
      <c r="C220" s="115" t="s">
        <v>758</v>
      </c>
      <c r="D220" s="116" t="s">
        <v>828</v>
      </c>
      <c r="E220" s="115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6">
        <f t="shared" si="3"/>
        <v>0</v>
      </c>
    </row>
    <row r="221" spans="1:9" ht="38.25" hidden="1" outlineLevel="1" x14ac:dyDescent="0.25">
      <c r="A221" s="117" t="s">
        <v>446</v>
      </c>
      <c r="B221" s="118" t="s">
        <v>26</v>
      </c>
      <c r="C221" s="118" t="s">
        <v>758</v>
      </c>
      <c r="D221" s="119" t="s">
        <v>833</v>
      </c>
      <c r="E221" s="118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6">
        <f t="shared" si="3"/>
        <v>0</v>
      </c>
    </row>
    <row r="222" spans="1:9" ht="38.25" hidden="1" outlineLevel="1" x14ac:dyDescent="0.25">
      <c r="A222" s="86" t="s">
        <v>463</v>
      </c>
      <c r="B222" s="120" t="s">
        <v>26</v>
      </c>
      <c r="C222" s="120" t="s">
        <v>758</v>
      </c>
      <c r="D222" s="123" t="s">
        <v>837</v>
      </c>
      <c r="E222" s="120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6">
        <f t="shared" si="3"/>
        <v>0</v>
      </c>
    </row>
    <row r="223" spans="1:9" ht="25.5" hidden="1" outlineLevel="1" x14ac:dyDescent="0.25">
      <c r="A223" s="72" t="s">
        <v>379</v>
      </c>
      <c r="B223" s="73" t="s">
        <v>26</v>
      </c>
      <c r="C223" s="73" t="s">
        <v>758</v>
      </c>
      <c r="D223" s="123" t="s">
        <v>837</v>
      </c>
      <c r="E223" s="124" t="s">
        <v>61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6">
        <f t="shared" si="3"/>
        <v>0</v>
      </c>
    </row>
    <row r="224" spans="1:9" ht="25.5" hidden="1" x14ac:dyDescent="0.25">
      <c r="A224" s="69" t="s">
        <v>448</v>
      </c>
      <c r="B224" s="70" t="s">
        <v>28</v>
      </c>
      <c r="C224" s="70" t="s">
        <v>764</v>
      </c>
      <c r="D224" s="105" t="s">
        <v>774</v>
      </c>
      <c r="E224" s="70"/>
      <c r="F224" s="106">
        <f>Ведомственная!G224</f>
        <v>0</v>
      </c>
      <c r="G224" s="106">
        <f>Ведомственная!H224</f>
        <v>0</v>
      </c>
      <c r="H224" s="106">
        <f>Ведомственная!I224</f>
        <v>0</v>
      </c>
      <c r="I224" s="146">
        <f t="shared" si="3"/>
        <v>0</v>
      </c>
    </row>
    <row r="225" spans="1:9" ht="25.5" hidden="1" x14ac:dyDescent="0.25">
      <c r="A225" s="84" t="s">
        <v>449</v>
      </c>
      <c r="B225" s="107" t="s">
        <v>28</v>
      </c>
      <c r="C225" s="107" t="s">
        <v>757</v>
      </c>
      <c r="D225" s="108" t="s">
        <v>774</v>
      </c>
      <c r="E225" s="107"/>
      <c r="F225" s="109">
        <f>Ведомственная!G225</f>
        <v>0</v>
      </c>
      <c r="G225" s="109">
        <f>Ведомственная!H225</f>
        <v>0</v>
      </c>
      <c r="H225" s="109">
        <f>Ведомственная!I225</f>
        <v>0</v>
      </c>
      <c r="I225" s="146">
        <f t="shared" si="3"/>
        <v>0</v>
      </c>
    </row>
    <row r="226" spans="1:9" ht="51" hidden="1" outlineLevel="1" x14ac:dyDescent="0.25">
      <c r="A226" s="110" t="s">
        <v>456</v>
      </c>
      <c r="B226" s="111" t="s">
        <v>28</v>
      </c>
      <c r="C226" s="111" t="s">
        <v>757</v>
      </c>
      <c r="D226" s="112" t="s">
        <v>605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6">
        <f t="shared" si="3"/>
        <v>0</v>
      </c>
    </row>
    <row r="227" spans="1:9" ht="25.5" hidden="1" outlineLevel="1" x14ac:dyDescent="0.25">
      <c r="A227" s="114" t="s">
        <v>375</v>
      </c>
      <c r="B227" s="115" t="s">
        <v>28</v>
      </c>
      <c r="C227" s="115" t="s">
        <v>757</v>
      </c>
      <c r="D227" s="116" t="s">
        <v>771</v>
      </c>
      <c r="E227" s="115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6">
        <f t="shared" si="3"/>
        <v>0</v>
      </c>
    </row>
    <row r="228" spans="1:9" ht="25.5" hidden="1" outlineLevel="1" x14ac:dyDescent="0.25">
      <c r="A228" s="117" t="s">
        <v>384</v>
      </c>
      <c r="B228" s="118" t="s">
        <v>28</v>
      </c>
      <c r="C228" s="118" t="s">
        <v>757</v>
      </c>
      <c r="D228" s="119" t="s">
        <v>609</v>
      </c>
      <c r="E228" s="118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6">
        <f t="shared" si="3"/>
        <v>0</v>
      </c>
    </row>
    <row r="229" spans="1:9" ht="38.25" hidden="1" outlineLevel="1" x14ac:dyDescent="0.25">
      <c r="A229" s="86" t="s">
        <v>460</v>
      </c>
      <c r="B229" s="120" t="s">
        <v>28</v>
      </c>
      <c r="C229" s="120" t="s">
        <v>757</v>
      </c>
      <c r="D229" s="122" t="s">
        <v>838</v>
      </c>
      <c r="E229" s="120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6">
        <f t="shared" si="3"/>
        <v>0</v>
      </c>
    </row>
    <row r="230" spans="1:9" ht="25.5" hidden="1" outlineLevel="1" x14ac:dyDescent="0.25">
      <c r="A230" s="72" t="s">
        <v>450</v>
      </c>
      <c r="B230" s="73" t="s">
        <v>28</v>
      </c>
      <c r="C230" s="73" t="s">
        <v>757</v>
      </c>
      <c r="D230" s="121" t="s">
        <v>838</v>
      </c>
      <c r="E230" s="73" t="s">
        <v>359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6">
        <f t="shared" si="3"/>
        <v>0</v>
      </c>
    </row>
    <row r="231" spans="1:9" collapsed="1" x14ac:dyDescent="0.25">
      <c r="A231" s="69"/>
      <c r="B231" s="70" t="s">
        <v>451</v>
      </c>
      <c r="C231" s="70"/>
      <c r="D231" s="105"/>
      <c r="E231" s="70"/>
      <c r="F231" s="127" t="str">
        <f>Ведомственная!G231</f>
        <v>х</v>
      </c>
      <c r="G231" s="127">
        <f>Ведомственная!H231</f>
        <v>69.075000000000003</v>
      </c>
      <c r="H231" s="127">
        <f>Ведомственная!I231</f>
        <v>159.69999999999999</v>
      </c>
      <c r="I231" s="146" t="e">
        <f t="shared" si="3"/>
        <v>#VALUE!</v>
      </c>
    </row>
    <row r="232" spans="1:9" x14ac:dyDescent="0.25">
      <c r="A232" s="84" t="s">
        <v>452</v>
      </c>
      <c r="B232" s="107" t="s">
        <v>364</v>
      </c>
      <c r="C232" s="107"/>
      <c r="D232" s="108"/>
      <c r="E232" s="107"/>
      <c r="F232" s="128" t="str">
        <f>Ведомственная!G232</f>
        <v>х</v>
      </c>
      <c r="G232" s="128">
        <f>Ведомственная!H232</f>
        <v>69.075000000000003</v>
      </c>
      <c r="H232" s="128">
        <f>Ведомственная!I232</f>
        <v>159.69999999999999</v>
      </c>
      <c r="I232" s="146" t="e">
        <f t="shared" si="3"/>
        <v>#VALUE!</v>
      </c>
    </row>
    <row r="233" spans="1:9" outlineLevel="1" x14ac:dyDescent="0.25">
      <c r="A233" s="110" t="s">
        <v>453</v>
      </c>
      <c r="B233" s="111" t="s">
        <v>364</v>
      </c>
      <c r="C233" s="111"/>
      <c r="D233" s="112" t="s">
        <v>365</v>
      </c>
      <c r="E233" s="111"/>
      <c r="F233" s="129" t="str">
        <f>Ведомственная!G233</f>
        <v>х</v>
      </c>
      <c r="G233" s="129">
        <f>Ведомственная!H233</f>
        <v>69.075000000000003</v>
      </c>
      <c r="H233" s="129">
        <f>Ведомственная!I233</f>
        <v>159.69999999999999</v>
      </c>
      <c r="I233" s="146" t="e">
        <f t="shared" si="3"/>
        <v>#VALUE!</v>
      </c>
    </row>
    <row r="234" spans="1:9" outlineLevel="1" x14ac:dyDescent="0.25">
      <c r="A234" s="72"/>
      <c r="B234" s="73" t="s">
        <v>364</v>
      </c>
      <c r="C234" s="73"/>
      <c r="D234" s="121" t="s">
        <v>365</v>
      </c>
      <c r="E234" s="73" t="s">
        <v>366</v>
      </c>
      <c r="F234" s="129" t="str">
        <f>Ведомственная!G234</f>
        <v>х</v>
      </c>
      <c r="G234" s="129">
        <f>Ведомственная!H234</f>
        <v>69.075000000000003</v>
      </c>
      <c r="H234" s="129">
        <f>Ведомственная!I234</f>
        <v>159.69999999999999</v>
      </c>
      <c r="I234" s="146" t="e">
        <f t="shared" si="3"/>
        <v>#VALUE!</v>
      </c>
    </row>
    <row r="235" spans="1:9" hidden="1" x14ac:dyDescent="0.25">
      <c r="A235" s="130"/>
      <c r="B235" s="131"/>
      <c r="C235" s="131"/>
      <c r="D235" s="132"/>
      <c r="E235" s="131"/>
      <c r="F235" s="133">
        <f>Ведомственная!G235</f>
        <v>0</v>
      </c>
      <c r="G235" s="133">
        <f>Ведомственная!H235</f>
        <v>0</v>
      </c>
      <c r="H235" s="133">
        <f>Ведомственная!I235</f>
        <v>0</v>
      </c>
      <c r="I235" s="146">
        <f t="shared" si="3"/>
        <v>0</v>
      </c>
    </row>
    <row r="236" spans="1:9" x14ac:dyDescent="0.25">
      <c r="A236" s="135" t="s">
        <v>454</v>
      </c>
      <c r="B236" s="136"/>
      <c r="C236" s="136"/>
      <c r="D236" s="137"/>
      <c r="E236" s="136"/>
      <c r="F236" s="138">
        <f>Ведомственная!G236</f>
        <v>6754</v>
      </c>
      <c r="G236" s="138">
        <f>Ведомственная!H236</f>
        <v>3870.56052</v>
      </c>
      <c r="H236" s="138">
        <f>Ведомственная!I236</f>
        <v>3184.6105199999997</v>
      </c>
      <c r="I236" s="146">
        <f t="shared" si="3"/>
        <v>13809.171039999999</v>
      </c>
    </row>
    <row r="237" spans="1:9" x14ac:dyDescent="0.25">
      <c r="A237" s="139"/>
      <c r="B237" s="139"/>
      <c r="C237" s="139"/>
      <c r="D237" s="140"/>
      <c r="E237" s="139"/>
      <c r="F237" s="139"/>
      <c r="G237" s="139"/>
      <c r="H237" s="139"/>
    </row>
    <row r="238" spans="1:9" x14ac:dyDescent="0.25">
      <c r="A238" s="141"/>
      <c r="B238" s="142"/>
      <c r="C238" s="142"/>
      <c r="D238" s="143"/>
      <c r="E238" s="142"/>
      <c r="F238" s="142"/>
      <c r="G238" s="142"/>
      <c r="H238" s="142"/>
    </row>
  </sheetData>
  <sheetProtection autoFilter="0"/>
  <autoFilter ref="A9:I236" xr:uid="{00000000-0009-0000-0000-000004000000}">
    <filterColumn colId="8">
      <filters blank="1">
        <filter val="#ЗНАЧ!"/>
        <filter val="1 025,2"/>
        <filter val="1 040,0"/>
        <filter val="1 500,6"/>
        <filter val="1 519,6"/>
        <filter val="1 824,0"/>
        <filter val="100,0"/>
        <filter val="120,0"/>
        <filter val="13 803,2"/>
        <filter val="16,0"/>
        <filter val="19,0"/>
        <filter val="2 803,0"/>
        <filter val="2,0"/>
        <filter val="200,0"/>
        <filter val="23,6"/>
        <filter val="3 138,9"/>
        <filter val="323,8"/>
        <filter val="351,2"/>
        <filter val="363,8"/>
        <filter val="367,2"/>
        <filter val="40,0"/>
        <filter val="40,2"/>
        <filter val="460,6"/>
        <filter val="5 082,9"/>
        <filter val="5,6"/>
        <filter val="51,2"/>
        <filter val="8 772,4"/>
        <filter val="815,1"/>
        <filter val="831,0"/>
        <filter val="886,5"/>
        <filter val="924,0"/>
      </filters>
    </filterColumn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5"/>
  <sheetViews>
    <sheetView zoomScale="90" zoomScaleNormal="90" workbookViewId="0">
      <pane xSplit="4" ySplit="8" topLeftCell="E76" activePane="bottomRight" state="frozen"/>
      <selection pane="topRight" activeCell="E1" sqref="E1"/>
      <selection pane="bottomLeft" activeCell="A11" sqref="A11"/>
      <selection pane="bottomRight" activeCell="A82" sqref="A82"/>
    </sheetView>
  </sheetViews>
  <sheetFormatPr defaultColWidth="9.140625" defaultRowHeight="15" outlineLevelRow="1" x14ac:dyDescent="0.25"/>
  <cols>
    <col min="1" max="1" width="40.5703125" style="91" customWidth="1"/>
    <col min="2" max="2" width="10.28515625" style="92" customWidth="1"/>
    <col min="3" max="5" width="6.7109375" style="91" customWidth="1"/>
    <col min="6" max="8" width="15.7109375" style="91" customWidth="1"/>
    <col min="9" max="9" width="9.140625" style="93"/>
    <col min="10" max="16384" width="9.140625" style="91"/>
  </cols>
  <sheetData>
    <row r="1" spans="1:9" x14ac:dyDescent="0.25">
      <c r="G1" s="216" t="s">
        <v>749</v>
      </c>
      <c r="H1" s="216"/>
    </row>
    <row r="2" spans="1:9" ht="103.15" customHeight="1" x14ac:dyDescent="0.25">
      <c r="G2" s="217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7"/>
    </row>
    <row r="3" spans="1:9" ht="24" customHeight="1" x14ac:dyDescent="0.25">
      <c r="G3" s="216" t="str">
        <f>Ведомственная!H3</f>
        <v>от "___" декабря 2023 года № _____</v>
      </c>
      <c r="H3" s="216"/>
    </row>
    <row r="4" spans="1:9" ht="46.9" customHeight="1" x14ac:dyDescent="0.25">
      <c r="A4" s="215" t="s">
        <v>488</v>
      </c>
      <c r="B4" s="215"/>
      <c r="C4" s="215"/>
      <c r="D4" s="215"/>
      <c r="E4" s="215"/>
      <c r="F4" s="215"/>
      <c r="G4" s="215"/>
      <c r="H4" s="215"/>
    </row>
    <row r="5" spans="1:9" ht="15.95" customHeight="1" x14ac:dyDescent="0.25">
      <c r="A5" s="94"/>
      <c r="B5" s="96"/>
      <c r="C5" s="95"/>
      <c r="D5" s="95"/>
      <c r="E5" s="95"/>
      <c r="F5" s="95"/>
      <c r="G5" s="95"/>
      <c r="H5" s="95"/>
    </row>
    <row r="6" spans="1:9" ht="15.2" customHeight="1" x14ac:dyDescent="0.25">
      <c r="A6" s="235" t="s">
        <v>668</v>
      </c>
      <c r="B6" s="235"/>
      <c r="C6" s="235"/>
      <c r="D6" s="235"/>
      <c r="E6" s="235"/>
      <c r="F6" s="235"/>
      <c r="G6" s="235"/>
      <c r="H6" s="235"/>
    </row>
    <row r="7" spans="1:9" ht="40.9" customHeight="1" x14ac:dyDescent="0.25">
      <c r="A7" s="147" t="s">
        <v>370</v>
      </c>
      <c r="B7" s="81" t="s">
        <v>768</v>
      </c>
      <c r="C7" s="148" t="s">
        <v>769</v>
      </c>
      <c r="D7" s="148" t="s">
        <v>767</v>
      </c>
      <c r="E7" s="79" t="s">
        <v>770</v>
      </c>
      <c r="F7" s="98" t="s">
        <v>371</v>
      </c>
      <c r="G7" s="99" t="s">
        <v>372</v>
      </c>
      <c r="H7" s="100" t="s">
        <v>489</v>
      </c>
    </row>
    <row r="8" spans="1:9" x14ac:dyDescent="0.25">
      <c r="A8" s="64" t="s">
        <v>16</v>
      </c>
      <c r="B8" s="101" t="s">
        <v>17</v>
      </c>
      <c r="C8" s="64" t="s">
        <v>18</v>
      </c>
      <c r="D8" s="64" t="s">
        <v>19</v>
      </c>
      <c r="E8" s="64" t="s">
        <v>20</v>
      </c>
      <c r="F8" s="64" t="s">
        <v>21</v>
      </c>
      <c r="G8" s="64" t="s">
        <v>22</v>
      </c>
      <c r="H8" s="64" t="s">
        <v>23</v>
      </c>
      <c r="I8" s="64"/>
    </row>
    <row r="9" spans="1:9" x14ac:dyDescent="0.25">
      <c r="A9" s="66" t="s">
        <v>523</v>
      </c>
      <c r="B9" s="102" t="s">
        <v>774</v>
      </c>
      <c r="C9" s="67"/>
      <c r="D9" s="67"/>
      <c r="E9" s="67"/>
      <c r="F9" s="103">
        <f>F10</f>
        <v>6754</v>
      </c>
      <c r="G9" s="103">
        <f t="shared" ref="G9:H9" si="0">G10</f>
        <v>1055</v>
      </c>
      <c r="H9" s="103">
        <f t="shared" si="0"/>
        <v>1016</v>
      </c>
      <c r="I9" s="104">
        <f>F9+G9+H9</f>
        <v>8825</v>
      </c>
    </row>
    <row r="10" spans="1:9" ht="51" outlineLevel="1" x14ac:dyDescent="0.25">
      <c r="A10" s="149" t="s">
        <v>456</v>
      </c>
      <c r="B10" s="150" t="s">
        <v>605</v>
      </c>
      <c r="C10" s="151"/>
      <c r="D10" s="151"/>
      <c r="E10" s="151"/>
      <c r="F10" s="152">
        <f>F11+F66+F77+F130</f>
        <v>6754</v>
      </c>
      <c r="G10" s="152">
        <f>Ведомственная!H13</f>
        <v>1055</v>
      </c>
      <c r="H10" s="152">
        <f>Ведомственная!I13</f>
        <v>1016</v>
      </c>
      <c r="I10" s="104">
        <f t="shared" ref="I10:I73" si="1">F10+G10+H10</f>
        <v>8825</v>
      </c>
    </row>
    <row r="11" spans="1:9" ht="25.5" outlineLevel="1" x14ac:dyDescent="0.25">
      <c r="A11" s="153" t="s">
        <v>375</v>
      </c>
      <c r="B11" s="154" t="s">
        <v>771</v>
      </c>
      <c r="C11" s="155"/>
      <c r="D11" s="155"/>
      <c r="E11" s="155"/>
      <c r="F11" s="152">
        <f>F12+F23+F39+F49</f>
        <v>4701.8999999999996</v>
      </c>
      <c r="G11" s="152">
        <f t="shared" ref="G11:H11" si="2">G12+G23+G39+G49</f>
        <v>3070.56052</v>
      </c>
      <c r="H11" s="152">
        <f t="shared" si="2"/>
        <v>2694.6105199999997</v>
      </c>
      <c r="I11" s="104">
        <f t="shared" si="1"/>
        <v>10467.071039999999</v>
      </c>
    </row>
    <row r="12" spans="1:9" ht="38.25" outlineLevel="1" x14ac:dyDescent="0.25">
      <c r="A12" s="156" t="s">
        <v>376</v>
      </c>
      <c r="B12" s="157" t="s">
        <v>772</v>
      </c>
      <c r="C12" s="158"/>
      <c r="D12" s="158"/>
      <c r="E12" s="158"/>
      <c r="F12" s="159">
        <f>F13+F15+F19+F21</f>
        <v>2992</v>
      </c>
      <c r="G12" s="159">
        <f t="shared" ref="G12:H12" si="3">G13+G15+G19+G21</f>
        <v>2597.8605200000002</v>
      </c>
      <c r="H12" s="159">
        <f t="shared" si="3"/>
        <v>2316</v>
      </c>
      <c r="I12" s="104">
        <f t="shared" si="1"/>
        <v>7905.8605200000002</v>
      </c>
    </row>
    <row r="13" spans="1:9" ht="51" outlineLevel="1" x14ac:dyDescent="0.25">
      <c r="A13" s="86" t="s">
        <v>382</v>
      </c>
      <c r="B13" s="121" t="s">
        <v>773</v>
      </c>
      <c r="C13" s="120"/>
      <c r="D13" s="120"/>
      <c r="E13" s="120"/>
      <c r="F13" s="113">
        <f>F14</f>
        <v>732</v>
      </c>
      <c r="G13" s="113">
        <f t="shared" ref="G13:H13" si="4">G14</f>
        <v>1055</v>
      </c>
      <c r="H13" s="113">
        <f t="shared" si="4"/>
        <v>1016</v>
      </c>
      <c r="I13" s="104">
        <f t="shared" si="1"/>
        <v>2803</v>
      </c>
    </row>
    <row r="14" spans="1:9" ht="76.5" outlineLevel="1" x14ac:dyDescent="0.25">
      <c r="A14" s="72" t="s">
        <v>378</v>
      </c>
      <c r="B14" s="121" t="s">
        <v>773</v>
      </c>
      <c r="C14" s="73" t="s">
        <v>36</v>
      </c>
      <c r="D14" s="73" t="s">
        <v>757</v>
      </c>
      <c r="E14" s="73" t="s">
        <v>758</v>
      </c>
      <c r="F14" s="113">
        <f>Ведомственная!G17</f>
        <v>732</v>
      </c>
      <c r="G14" s="113">
        <f>Ведомственная!H17</f>
        <v>1055</v>
      </c>
      <c r="H14" s="113">
        <f>Ведомственная!I17</f>
        <v>1016</v>
      </c>
      <c r="I14" s="104">
        <f t="shared" si="1"/>
        <v>2803</v>
      </c>
    </row>
    <row r="15" spans="1:9" ht="63.75" outlineLevel="1" x14ac:dyDescent="0.25">
      <c r="A15" s="86" t="s">
        <v>377</v>
      </c>
      <c r="B15" s="122" t="s">
        <v>775</v>
      </c>
      <c r="C15" s="120"/>
      <c r="D15" s="120"/>
      <c r="E15" s="120"/>
      <c r="F15" s="113">
        <f>F16+F17+F18</f>
        <v>2260</v>
      </c>
      <c r="G15" s="113">
        <f t="shared" ref="G15:H15" si="5">G16+G17+G18</f>
        <v>1542.86052</v>
      </c>
      <c r="H15" s="113">
        <f t="shared" si="5"/>
        <v>1300</v>
      </c>
      <c r="I15" s="104">
        <f t="shared" si="1"/>
        <v>5102.8605200000002</v>
      </c>
    </row>
    <row r="16" spans="1:9" ht="76.5" outlineLevel="1" x14ac:dyDescent="0.25">
      <c r="A16" s="72" t="s">
        <v>378</v>
      </c>
      <c r="B16" s="121" t="s">
        <v>775</v>
      </c>
      <c r="C16" s="73" t="s">
        <v>36</v>
      </c>
      <c r="D16" s="73" t="s">
        <v>757</v>
      </c>
      <c r="E16" s="73" t="s">
        <v>760</v>
      </c>
      <c r="F16" s="113">
        <f>Ведомственная!G23</f>
        <v>1016</v>
      </c>
      <c r="G16" s="113">
        <f>Ведомственная!H23</f>
        <v>1142.86052</v>
      </c>
      <c r="H16" s="113">
        <f>Ведомственная!I23</f>
        <v>1000</v>
      </c>
      <c r="I16" s="104">
        <f t="shared" si="1"/>
        <v>3158.8605200000002</v>
      </c>
    </row>
    <row r="17" spans="1:9" ht="25.5" outlineLevel="1" x14ac:dyDescent="0.25">
      <c r="A17" s="72" t="s">
        <v>379</v>
      </c>
      <c r="B17" s="121" t="s">
        <v>775</v>
      </c>
      <c r="C17" s="73" t="s">
        <v>61</v>
      </c>
      <c r="D17" s="73" t="s">
        <v>757</v>
      </c>
      <c r="E17" s="73" t="s">
        <v>760</v>
      </c>
      <c r="F17" s="113">
        <f>Ведомственная!G24</f>
        <v>1124</v>
      </c>
      <c r="G17" s="113">
        <f>Ведомственная!H24</f>
        <v>400</v>
      </c>
      <c r="H17" s="113">
        <f>Ведомственная!I24</f>
        <v>300</v>
      </c>
      <c r="I17" s="104">
        <f t="shared" si="1"/>
        <v>1824</v>
      </c>
    </row>
    <row r="18" spans="1:9" ht="25.5" outlineLevel="1" x14ac:dyDescent="0.25">
      <c r="A18" s="72" t="s">
        <v>381</v>
      </c>
      <c r="B18" s="121" t="s">
        <v>775</v>
      </c>
      <c r="C18" s="73" t="s">
        <v>159</v>
      </c>
      <c r="D18" s="73" t="s">
        <v>757</v>
      </c>
      <c r="E18" s="73" t="s">
        <v>760</v>
      </c>
      <c r="F18" s="113">
        <f>Ведомственная!G25</f>
        <v>120</v>
      </c>
      <c r="G18" s="113">
        <f>Ведомственная!H25</f>
        <v>0</v>
      </c>
      <c r="H18" s="113">
        <f>Ведомственная!I25</f>
        <v>0</v>
      </c>
      <c r="I18" s="104">
        <f t="shared" si="1"/>
        <v>120</v>
      </c>
    </row>
    <row r="19" spans="1:9" ht="51" outlineLevel="1" x14ac:dyDescent="0.25">
      <c r="A19" s="86" t="s">
        <v>382</v>
      </c>
      <c r="B19" s="122" t="s">
        <v>773</v>
      </c>
      <c r="C19" s="120"/>
      <c r="D19" s="120"/>
      <c r="E19" s="120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4">
        <f t="shared" si="1"/>
        <v>0</v>
      </c>
    </row>
    <row r="20" spans="1:9" ht="76.5" outlineLevel="1" x14ac:dyDescent="0.25">
      <c r="A20" s="72" t="s">
        <v>378</v>
      </c>
      <c r="B20" s="121" t="s">
        <v>773</v>
      </c>
      <c r="C20" s="73" t="s">
        <v>36</v>
      </c>
      <c r="D20" s="73" t="s">
        <v>757</v>
      </c>
      <c r="E20" s="73" t="s">
        <v>760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4">
        <f t="shared" si="1"/>
        <v>0</v>
      </c>
    </row>
    <row r="21" spans="1:9" ht="51" outlineLevel="1" x14ac:dyDescent="0.25">
      <c r="A21" s="72" t="s">
        <v>487</v>
      </c>
      <c r="B21" s="121" t="s">
        <v>776</v>
      </c>
      <c r="C21" s="120"/>
      <c r="D21" s="120"/>
      <c r="E21" s="120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4">
        <f t="shared" si="1"/>
        <v>0</v>
      </c>
    </row>
    <row r="22" spans="1:9" ht="25.5" outlineLevel="1" x14ac:dyDescent="0.25">
      <c r="A22" s="72" t="s">
        <v>379</v>
      </c>
      <c r="B22" s="121" t="s">
        <v>776</v>
      </c>
      <c r="C22" s="73" t="s">
        <v>61</v>
      </c>
      <c r="D22" s="73" t="s">
        <v>757</v>
      </c>
      <c r="E22" s="73" t="s">
        <v>760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4">
        <f t="shared" si="1"/>
        <v>0</v>
      </c>
    </row>
    <row r="23" spans="1:9" ht="63.75" outlineLevel="1" x14ac:dyDescent="0.25">
      <c r="A23" s="156" t="s">
        <v>386</v>
      </c>
      <c r="B23" s="157" t="s">
        <v>777</v>
      </c>
      <c r="C23" s="158"/>
      <c r="D23" s="158"/>
      <c r="E23" s="158"/>
      <c r="F23" s="159">
        <f>F24+F26+F28+F30+F32+F34+F36</f>
        <v>1004.9</v>
      </c>
      <c r="G23" s="159">
        <f t="shared" ref="G23:H23" si="8">G24+G26+G28+G30+G32+G34+G36</f>
        <v>122.7</v>
      </c>
      <c r="H23" s="159">
        <f t="shared" si="8"/>
        <v>122.7</v>
      </c>
      <c r="I23" s="104">
        <f t="shared" si="1"/>
        <v>1250.3</v>
      </c>
    </row>
    <row r="24" spans="1:9" ht="63.75" outlineLevel="1" x14ac:dyDescent="0.25">
      <c r="A24" s="86" t="s">
        <v>377</v>
      </c>
      <c r="B24" s="123" t="s">
        <v>778</v>
      </c>
      <c r="C24" s="120"/>
      <c r="D24" s="120"/>
      <c r="E24" s="120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4">
        <f t="shared" si="1"/>
        <v>0</v>
      </c>
    </row>
    <row r="25" spans="1:9" ht="25.5" outlineLevel="1" x14ac:dyDescent="0.25">
      <c r="A25" s="72" t="s">
        <v>381</v>
      </c>
      <c r="B25" s="123" t="s">
        <v>778</v>
      </c>
      <c r="C25" s="124" t="s">
        <v>154</v>
      </c>
      <c r="D25" s="73" t="s">
        <v>757</v>
      </c>
      <c r="E25" s="73" t="s">
        <v>760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4">
        <f t="shared" si="1"/>
        <v>0</v>
      </c>
    </row>
    <row r="26" spans="1:9" ht="89.25" outlineLevel="1" x14ac:dyDescent="0.25">
      <c r="A26" s="86" t="s">
        <v>387</v>
      </c>
      <c r="B26" s="122" t="s">
        <v>780</v>
      </c>
      <c r="C26" s="120"/>
      <c r="D26" s="120"/>
      <c r="E26" s="120"/>
      <c r="F26" s="113">
        <f>F27</f>
        <v>23.6</v>
      </c>
      <c r="G26" s="113">
        <f t="shared" ref="G26:H26" si="10">G27</f>
        <v>0</v>
      </c>
      <c r="H26" s="113">
        <f t="shared" si="10"/>
        <v>0</v>
      </c>
      <c r="I26" s="104">
        <f t="shared" si="1"/>
        <v>23.6</v>
      </c>
    </row>
    <row r="27" spans="1:9" ht="25.5" outlineLevel="1" x14ac:dyDescent="0.25">
      <c r="A27" s="72" t="s">
        <v>388</v>
      </c>
      <c r="B27" s="121" t="s">
        <v>780</v>
      </c>
      <c r="C27" s="73" t="s">
        <v>154</v>
      </c>
      <c r="D27" s="73" t="s">
        <v>757</v>
      </c>
      <c r="E27" s="73" t="s">
        <v>28</v>
      </c>
      <c r="F27" s="113">
        <f>Ведомственная!G44</f>
        <v>23.6</v>
      </c>
      <c r="G27" s="113">
        <f>Ведомственная!H44</f>
        <v>0</v>
      </c>
      <c r="H27" s="113">
        <f>Ведомственная!I44</f>
        <v>0</v>
      </c>
      <c r="I27" s="104">
        <f t="shared" si="1"/>
        <v>23.6</v>
      </c>
    </row>
    <row r="28" spans="1:9" ht="76.5" outlineLevel="1" x14ac:dyDescent="0.25">
      <c r="A28" s="86" t="s">
        <v>389</v>
      </c>
      <c r="B28" s="122" t="s">
        <v>781</v>
      </c>
      <c r="C28" s="120"/>
      <c r="D28" s="120"/>
      <c r="E28" s="120"/>
      <c r="F28" s="113">
        <f>F29</f>
        <v>5.6</v>
      </c>
      <c r="G28" s="113">
        <f t="shared" ref="G28:H28" si="11">G29</f>
        <v>0</v>
      </c>
      <c r="H28" s="113">
        <f t="shared" si="11"/>
        <v>0</v>
      </c>
      <c r="I28" s="104">
        <f t="shared" si="1"/>
        <v>5.6</v>
      </c>
    </row>
    <row r="29" spans="1:9" ht="25.5" outlineLevel="1" x14ac:dyDescent="0.25">
      <c r="A29" s="72" t="s">
        <v>388</v>
      </c>
      <c r="B29" s="121" t="s">
        <v>781</v>
      </c>
      <c r="C29" s="73" t="s">
        <v>154</v>
      </c>
      <c r="D29" s="73" t="s">
        <v>757</v>
      </c>
      <c r="E29" s="73" t="s">
        <v>28</v>
      </c>
      <c r="F29" s="113">
        <f>Ведомственная!G46</f>
        <v>5.6</v>
      </c>
      <c r="G29" s="113">
        <f>Ведомственная!H46</f>
        <v>0</v>
      </c>
      <c r="H29" s="113">
        <f>Ведомственная!I46</f>
        <v>0</v>
      </c>
      <c r="I29" s="104">
        <f t="shared" si="1"/>
        <v>5.6</v>
      </c>
    </row>
    <row r="30" spans="1:9" ht="76.5" outlineLevel="1" x14ac:dyDescent="0.25">
      <c r="A30" s="86" t="s">
        <v>390</v>
      </c>
      <c r="B30" s="122" t="s">
        <v>782</v>
      </c>
      <c r="C30" s="120"/>
      <c r="D30" s="120"/>
      <c r="E30" s="120"/>
      <c r="F30" s="113">
        <f>F31</f>
        <v>2</v>
      </c>
      <c r="G30" s="113">
        <f t="shared" ref="G30:H30" si="12">G31</f>
        <v>0</v>
      </c>
      <c r="H30" s="113">
        <f t="shared" si="12"/>
        <v>0</v>
      </c>
      <c r="I30" s="104">
        <f t="shared" si="1"/>
        <v>2</v>
      </c>
    </row>
    <row r="31" spans="1:9" ht="25.5" x14ac:dyDescent="0.25">
      <c r="A31" s="72" t="s">
        <v>388</v>
      </c>
      <c r="B31" s="121" t="s">
        <v>782</v>
      </c>
      <c r="C31" s="73" t="s">
        <v>154</v>
      </c>
      <c r="D31" s="73" t="s">
        <v>757</v>
      </c>
      <c r="E31" s="73" t="s">
        <v>28</v>
      </c>
      <c r="F31" s="113">
        <f>Ведомственная!G48</f>
        <v>2</v>
      </c>
      <c r="G31" s="113">
        <f>Ведомственная!H48</f>
        <v>0</v>
      </c>
      <c r="H31" s="113">
        <f>Ведомственная!I48</f>
        <v>0</v>
      </c>
      <c r="I31" s="104">
        <f t="shared" si="1"/>
        <v>2</v>
      </c>
    </row>
    <row r="32" spans="1:9" ht="76.5" outlineLevel="1" x14ac:dyDescent="0.25">
      <c r="A32" s="86" t="s">
        <v>391</v>
      </c>
      <c r="B32" s="122" t="s">
        <v>783</v>
      </c>
      <c r="C32" s="120"/>
      <c r="D32" s="120"/>
      <c r="E32" s="120"/>
      <c r="F32" s="113">
        <f>F33</f>
        <v>40.200000000000003</v>
      </c>
      <c r="G32" s="113">
        <f t="shared" ref="G32:H32" si="13">G33</f>
        <v>0</v>
      </c>
      <c r="H32" s="113">
        <f t="shared" si="13"/>
        <v>0</v>
      </c>
      <c r="I32" s="104">
        <f t="shared" si="1"/>
        <v>40.200000000000003</v>
      </c>
    </row>
    <row r="33" spans="1:9" ht="25.5" outlineLevel="1" x14ac:dyDescent="0.25">
      <c r="A33" s="72" t="s">
        <v>388</v>
      </c>
      <c r="B33" s="121" t="s">
        <v>783</v>
      </c>
      <c r="C33" s="73" t="s">
        <v>154</v>
      </c>
      <c r="D33" s="73" t="s">
        <v>757</v>
      </c>
      <c r="E33" s="73" t="s">
        <v>28</v>
      </c>
      <c r="F33" s="113">
        <f>Ведомственная!G50</f>
        <v>40.200000000000003</v>
      </c>
      <c r="G33" s="113">
        <f>Ведомственная!H50</f>
        <v>0</v>
      </c>
      <c r="H33" s="113">
        <f>Ведомственная!I50</f>
        <v>0</v>
      </c>
      <c r="I33" s="104">
        <f t="shared" si="1"/>
        <v>40.200000000000003</v>
      </c>
    </row>
    <row r="34" spans="1:9" ht="76.5" outlineLevel="1" x14ac:dyDescent="0.25">
      <c r="A34" s="86" t="s">
        <v>392</v>
      </c>
      <c r="B34" s="122" t="s">
        <v>784</v>
      </c>
      <c r="C34" s="120"/>
      <c r="D34" s="120"/>
      <c r="E34" s="120"/>
      <c r="F34" s="113">
        <f>F35</f>
        <v>815.1</v>
      </c>
      <c r="G34" s="113">
        <f t="shared" ref="G34:H34" si="14">G35</f>
        <v>0</v>
      </c>
      <c r="H34" s="113">
        <f t="shared" si="14"/>
        <v>0</v>
      </c>
      <c r="I34" s="104">
        <f t="shared" si="1"/>
        <v>815.1</v>
      </c>
    </row>
    <row r="35" spans="1:9" ht="25.5" outlineLevel="1" x14ac:dyDescent="0.25">
      <c r="A35" s="72" t="s">
        <v>388</v>
      </c>
      <c r="B35" s="121" t="s">
        <v>784</v>
      </c>
      <c r="C35" s="73" t="s">
        <v>154</v>
      </c>
      <c r="D35" s="73" t="s">
        <v>757</v>
      </c>
      <c r="E35" s="73" t="s">
        <v>28</v>
      </c>
      <c r="F35" s="113">
        <f>Ведомственная!G52</f>
        <v>815.1</v>
      </c>
      <c r="G35" s="113">
        <f>Ведомственная!H52</f>
        <v>0</v>
      </c>
      <c r="H35" s="113">
        <f>Ведомственная!I52</f>
        <v>0</v>
      </c>
      <c r="I35" s="104">
        <f t="shared" si="1"/>
        <v>815.1</v>
      </c>
    </row>
    <row r="36" spans="1:9" ht="89.25" outlineLevel="1" x14ac:dyDescent="0.25">
      <c r="A36" s="117" t="s">
        <v>484</v>
      </c>
      <c r="B36" s="122" t="s">
        <v>785</v>
      </c>
      <c r="C36" s="120"/>
      <c r="D36" s="120"/>
      <c r="E36" s="120"/>
      <c r="F36" s="113">
        <f>F37+F38</f>
        <v>118.4</v>
      </c>
      <c r="G36" s="113">
        <f t="shared" ref="G36:H36" si="15">G37+G38</f>
        <v>122.7</v>
      </c>
      <c r="H36" s="113">
        <f t="shared" si="15"/>
        <v>122.7</v>
      </c>
      <c r="I36" s="104">
        <f t="shared" si="1"/>
        <v>363.8</v>
      </c>
    </row>
    <row r="37" spans="1:9" ht="76.5" outlineLevel="1" x14ac:dyDescent="0.25">
      <c r="A37" s="72" t="s">
        <v>378</v>
      </c>
      <c r="B37" s="121" t="s">
        <v>785</v>
      </c>
      <c r="C37" s="73" t="s">
        <v>36</v>
      </c>
      <c r="D37" s="73" t="s">
        <v>758</v>
      </c>
      <c r="E37" s="73" t="s">
        <v>759</v>
      </c>
      <c r="F37" s="113">
        <f>Ведомственная!G59</f>
        <v>104.4</v>
      </c>
      <c r="G37" s="113">
        <f>Ведомственная!H59</f>
        <v>109.7</v>
      </c>
      <c r="H37" s="113">
        <f>Ведомственная!I59</f>
        <v>109.7</v>
      </c>
      <c r="I37" s="104">
        <f t="shared" si="1"/>
        <v>323.8</v>
      </c>
    </row>
    <row r="38" spans="1:9" ht="25.5" outlineLevel="1" x14ac:dyDescent="0.25">
      <c r="A38" s="72" t="s">
        <v>379</v>
      </c>
      <c r="B38" s="121" t="s">
        <v>785</v>
      </c>
      <c r="C38" s="73" t="s">
        <v>61</v>
      </c>
      <c r="D38" s="73" t="s">
        <v>758</v>
      </c>
      <c r="E38" s="73" t="s">
        <v>759</v>
      </c>
      <c r="F38" s="113">
        <f>Ведомственная!G60</f>
        <v>14</v>
      </c>
      <c r="G38" s="113">
        <f>Ведомственная!H60</f>
        <v>13</v>
      </c>
      <c r="H38" s="113">
        <f>Ведомственная!I60</f>
        <v>13</v>
      </c>
      <c r="I38" s="104">
        <f t="shared" si="1"/>
        <v>40</v>
      </c>
    </row>
    <row r="39" spans="1:9" ht="38.25" outlineLevel="1" x14ac:dyDescent="0.25">
      <c r="A39" s="156" t="s">
        <v>394</v>
      </c>
      <c r="B39" s="157" t="s">
        <v>786</v>
      </c>
      <c r="C39" s="158"/>
      <c r="D39" s="158"/>
      <c r="E39" s="158"/>
      <c r="F39" s="159">
        <f>F40+F43+F45+F47</f>
        <v>420</v>
      </c>
      <c r="G39" s="159">
        <f t="shared" ref="G39:H39" si="16">G40+G43+G45+G47</f>
        <v>350</v>
      </c>
      <c r="H39" s="159">
        <f t="shared" si="16"/>
        <v>255.91051999999999</v>
      </c>
      <c r="I39" s="104">
        <f t="shared" si="1"/>
        <v>1025.9105199999999</v>
      </c>
    </row>
    <row r="40" spans="1:9" ht="25.5" outlineLevel="1" x14ac:dyDescent="0.25">
      <c r="A40" s="117" t="s">
        <v>482</v>
      </c>
      <c r="B40" s="122" t="s">
        <v>787</v>
      </c>
      <c r="C40" s="120"/>
      <c r="D40" s="120"/>
      <c r="E40" s="120"/>
      <c r="F40" s="113">
        <f>F41+F42</f>
        <v>0</v>
      </c>
      <c r="G40" s="113">
        <f t="shared" ref="G40:H40" si="17">G41+G42</f>
        <v>0</v>
      </c>
      <c r="H40" s="113">
        <f t="shared" si="17"/>
        <v>0</v>
      </c>
      <c r="I40" s="104">
        <f t="shared" si="1"/>
        <v>0</v>
      </c>
    </row>
    <row r="41" spans="1:9" ht="25.5" outlineLevel="1" x14ac:dyDescent="0.25">
      <c r="A41" s="72" t="s">
        <v>379</v>
      </c>
      <c r="B41" s="121" t="s">
        <v>787</v>
      </c>
      <c r="C41" s="73" t="s">
        <v>61</v>
      </c>
      <c r="D41" s="73" t="s">
        <v>759</v>
      </c>
      <c r="E41" s="73" t="s">
        <v>25</v>
      </c>
      <c r="F41" s="113">
        <f>Ведомственная!G67</f>
        <v>0</v>
      </c>
      <c r="G41" s="113">
        <f>Ведомственная!H67</f>
        <v>0</v>
      </c>
      <c r="H41" s="113">
        <f>Ведомственная!I67</f>
        <v>0</v>
      </c>
      <c r="I41" s="104">
        <f t="shared" si="1"/>
        <v>0</v>
      </c>
    </row>
    <row r="42" spans="1:9" ht="38.25" outlineLevel="1" x14ac:dyDescent="0.25">
      <c r="A42" s="117" t="s">
        <v>483</v>
      </c>
      <c r="B42" s="121" t="s">
        <v>787</v>
      </c>
      <c r="C42" s="73" t="s">
        <v>224</v>
      </c>
      <c r="D42" s="73" t="s">
        <v>759</v>
      </c>
      <c r="E42" s="73" t="s">
        <v>25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4">
        <f t="shared" si="1"/>
        <v>0</v>
      </c>
    </row>
    <row r="43" spans="1:9" ht="51" outlineLevel="1" x14ac:dyDescent="0.25">
      <c r="A43" s="86" t="s">
        <v>395</v>
      </c>
      <c r="B43" s="122" t="s">
        <v>788</v>
      </c>
      <c r="C43" s="120"/>
      <c r="D43" s="120"/>
      <c r="E43" s="120"/>
      <c r="F43" s="113">
        <f>F44</f>
        <v>420</v>
      </c>
      <c r="G43" s="113">
        <f t="shared" ref="G43:H43" si="18">G44</f>
        <v>350</v>
      </c>
      <c r="H43" s="113">
        <f t="shared" si="18"/>
        <v>255.91051999999999</v>
      </c>
      <c r="I43" s="104">
        <f t="shared" si="1"/>
        <v>1025.9105199999999</v>
      </c>
    </row>
    <row r="44" spans="1:9" ht="25.5" outlineLevel="1" x14ac:dyDescent="0.25">
      <c r="A44" s="72" t="s">
        <v>379</v>
      </c>
      <c r="B44" s="121" t="s">
        <v>788</v>
      </c>
      <c r="C44" s="73" t="s">
        <v>61</v>
      </c>
      <c r="D44" s="73" t="s">
        <v>759</v>
      </c>
      <c r="E44" s="73" t="s">
        <v>25</v>
      </c>
      <c r="F44" s="113">
        <f>Ведомственная!G70</f>
        <v>420</v>
      </c>
      <c r="G44" s="113">
        <f>Ведомственная!H70</f>
        <v>350</v>
      </c>
      <c r="H44" s="113">
        <f>Ведомственная!I70</f>
        <v>255.91051999999999</v>
      </c>
      <c r="I44" s="104">
        <f t="shared" si="1"/>
        <v>1025.9105199999999</v>
      </c>
    </row>
    <row r="45" spans="1:9" ht="25.5" outlineLevel="1" x14ac:dyDescent="0.25">
      <c r="A45" s="117" t="s">
        <v>481</v>
      </c>
      <c r="B45" s="123" t="s">
        <v>789</v>
      </c>
      <c r="C45" s="120"/>
      <c r="D45" s="120"/>
      <c r="E45" s="120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4">
        <f t="shared" si="1"/>
        <v>0</v>
      </c>
    </row>
    <row r="46" spans="1:9" ht="25.5" outlineLevel="1" x14ac:dyDescent="0.25">
      <c r="A46" s="72" t="s">
        <v>379</v>
      </c>
      <c r="B46" s="123" t="s">
        <v>789</v>
      </c>
      <c r="C46" s="73" t="s">
        <v>61</v>
      </c>
      <c r="D46" s="73" t="s">
        <v>759</v>
      </c>
      <c r="E46" s="73" t="s">
        <v>29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4">
        <f t="shared" si="1"/>
        <v>0</v>
      </c>
    </row>
    <row r="47" spans="1:9" ht="38.25" outlineLevel="1" x14ac:dyDescent="0.25">
      <c r="A47" s="86" t="s">
        <v>398</v>
      </c>
      <c r="B47" s="122" t="s">
        <v>790</v>
      </c>
      <c r="C47" s="120"/>
      <c r="D47" s="120"/>
      <c r="E47" s="120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4">
        <f t="shared" si="1"/>
        <v>0</v>
      </c>
    </row>
    <row r="48" spans="1:9" ht="25.5" outlineLevel="1" x14ac:dyDescent="0.25">
      <c r="A48" s="72" t="s">
        <v>379</v>
      </c>
      <c r="B48" s="121" t="s">
        <v>790</v>
      </c>
      <c r="C48" s="73" t="s">
        <v>61</v>
      </c>
      <c r="D48" s="73" t="s">
        <v>759</v>
      </c>
      <c r="E48" s="73" t="s">
        <v>29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4">
        <f t="shared" si="1"/>
        <v>0</v>
      </c>
    </row>
    <row r="49" spans="1:9" ht="25.5" outlineLevel="1" x14ac:dyDescent="0.25">
      <c r="A49" s="156" t="s">
        <v>384</v>
      </c>
      <c r="B49" s="157" t="s">
        <v>609</v>
      </c>
      <c r="C49" s="158"/>
      <c r="D49" s="158"/>
      <c r="E49" s="158"/>
      <c r="F49" s="159">
        <f>F50+F52+F54+F56+F58+F60+F62+F64</f>
        <v>285</v>
      </c>
      <c r="G49" s="159">
        <f>Ведомственная!H36</f>
        <v>0</v>
      </c>
      <c r="H49" s="159">
        <f>Ведомственная!I36</f>
        <v>0</v>
      </c>
      <c r="I49" s="104">
        <f t="shared" si="1"/>
        <v>285</v>
      </c>
    </row>
    <row r="50" spans="1:9" ht="25.5" outlineLevel="1" x14ac:dyDescent="0.25">
      <c r="A50" s="86" t="s">
        <v>457</v>
      </c>
      <c r="B50" s="122" t="s">
        <v>779</v>
      </c>
      <c r="C50" s="120"/>
      <c r="D50" s="120"/>
      <c r="E50" s="120"/>
      <c r="F50" s="113">
        <f>F51</f>
        <v>1</v>
      </c>
      <c r="G50" s="113">
        <f t="shared" ref="G50:H50" si="21">G51</f>
        <v>0</v>
      </c>
      <c r="H50" s="113">
        <f t="shared" si="21"/>
        <v>0</v>
      </c>
      <c r="I50" s="104">
        <f t="shared" si="1"/>
        <v>1</v>
      </c>
    </row>
    <row r="51" spans="1:9" ht="25.5" outlineLevel="1" x14ac:dyDescent="0.25">
      <c r="A51" s="72" t="s">
        <v>381</v>
      </c>
      <c r="B51" s="121" t="s">
        <v>779</v>
      </c>
      <c r="C51" s="73" t="s">
        <v>159</v>
      </c>
      <c r="D51" s="73" t="s">
        <v>757</v>
      </c>
      <c r="E51" s="73" t="s">
        <v>26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4">
        <f t="shared" si="1"/>
        <v>1</v>
      </c>
    </row>
    <row r="52" spans="1:9" ht="38.25" outlineLevel="1" x14ac:dyDescent="0.25">
      <c r="A52" s="86" t="s">
        <v>480</v>
      </c>
      <c r="B52" s="121" t="s">
        <v>791</v>
      </c>
      <c r="C52" s="120"/>
      <c r="D52" s="120"/>
      <c r="E52" s="120"/>
      <c r="F52" s="113">
        <f>F53</f>
        <v>0</v>
      </c>
      <c r="G52" s="113">
        <f t="shared" ref="G52:H52" si="22">G53</f>
        <v>0</v>
      </c>
      <c r="H52" s="113">
        <f t="shared" si="22"/>
        <v>0</v>
      </c>
      <c r="I52" s="104">
        <f t="shared" si="1"/>
        <v>0</v>
      </c>
    </row>
    <row r="53" spans="1:9" ht="25.5" outlineLevel="1" x14ac:dyDescent="0.25">
      <c r="A53" s="72" t="s">
        <v>379</v>
      </c>
      <c r="B53" s="121" t="s">
        <v>791</v>
      </c>
      <c r="C53" s="73" t="s">
        <v>61</v>
      </c>
      <c r="D53" s="73" t="s">
        <v>760</v>
      </c>
      <c r="E53" s="73" t="s">
        <v>757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4">
        <f t="shared" si="1"/>
        <v>0</v>
      </c>
    </row>
    <row r="54" spans="1:9" ht="63.75" outlineLevel="1" x14ac:dyDescent="0.25">
      <c r="A54" s="86" t="s">
        <v>401</v>
      </c>
      <c r="B54" s="122" t="s">
        <v>792</v>
      </c>
      <c r="C54" s="120"/>
      <c r="D54" s="120"/>
      <c r="E54" s="120"/>
      <c r="F54" s="113">
        <f>F55</f>
        <v>0</v>
      </c>
      <c r="G54" s="113">
        <f t="shared" ref="G54:H54" si="23">G55</f>
        <v>0</v>
      </c>
      <c r="H54" s="113">
        <f t="shared" si="23"/>
        <v>0</v>
      </c>
      <c r="I54" s="104">
        <f t="shared" si="1"/>
        <v>0</v>
      </c>
    </row>
    <row r="55" spans="1:9" ht="25.5" outlineLevel="1" x14ac:dyDescent="0.25">
      <c r="A55" s="72" t="s">
        <v>379</v>
      </c>
      <c r="B55" s="121" t="s">
        <v>792</v>
      </c>
      <c r="C55" s="73" t="s">
        <v>61</v>
      </c>
      <c r="D55" s="73" t="s">
        <v>760</v>
      </c>
      <c r="E55" s="73" t="s">
        <v>762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4">
        <f t="shared" si="1"/>
        <v>0</v>
      </c>
    </row>
    <row r="56" spans="1:9" ht="38.25" outlineLevel="1" x14ac:dyDescent="0.25">
      <c r="A56" s="86" t="s">
        <v>472</v>
      </c>
      <c r="B56" s="122" t="s">
        <v>800</v>
      </c>
      <c r="C56" s="120"/>
      <c r="D56" s="120"/>
      <c r="E56" s="120"/>
      <c r="F56" s="113">
        <f>F57</f>
        <v>0</v>
      </c>
      <c r="G56" s="113">
        <f t="shared" ref="G56:H56" si="24">G57</f>
        <v>0</v>
      </c>
      <c r="H56" s="113">
        <f t="shared" si="24"/>
        <v>0</v>
      </c>
      <c r="I56" s="104">
        <f t="shared" si="1"/>
        <v>0</v>
      </c>
    </row>
    <row r="57" spans="1:9" ht="25.5" x14ac:dyDescent="0.25">
      <c r="A57" s="72" t="s">
        <v>379</v>
      </c>
      <c r="B57" s="121" t="s">
        <v>800</v>
      </c>
      <c r="C57" s="73" t="s">
        <v>61</v>
      </c>
      <c r="D57" s="73" t="s">
        <v>760</v>
      </c>
      <c r="E57" s="73" t="s">
        <v>27</v>
      </c>
      <c r="F57" s="113">
        <f>Ведомственная!G110</f>
        <v>0</v>
      </c>
      <c r="G57" s="113">
        <f>Ведомственная!H110</f>
        <v>0</v>
      </c>
      <c r="H57" s="113">
        <f>Ведомственная!I110</f>
        <v>0</v>
      </c>
      <c r="I57" s="104">
        <f t="shared" si="1"/>
        <v>0</v>
      </c>
    </row>
    <row r="58" spans="1:9" ht="51" outlineLevel="1" x14ac:dyDescent="0.25">
      <c r="A58" s="86" t="s">
        <v>409</v>
      </c>
      <c r="B58" s="122" t="s">
        <v>801</v>
      </c>
      <c r="C58" s="120"/>
      <c r="D58" s="120"/>
      <c r="E58" s="120"/>
      <c r="F58" s="113">
        <f>F59</f>
        <v>0</v>
      </c>
      <c r="G58" s="113">
        <f t="shared" ref="G58:H58" si="25">G59</f>
        <v>0</v>
      </c>
      <c r="H58" s="113">
        <f t="shared" si="25"/>
        <v>0</v>
      </c>
      <c r="I58" s="104">
        <f t="shared" si="1"/>
        <v>0</v>
      </c>
    </row>
    <row r="59" spans="1:9" ht="25.5" outlineLevel="1" x14ac:dyDescent="0.25">
      <c r="A59" s="72" t="s">
        <v>379</v>
      </c>
      <c r="B59" s="121" t="s">
        <v>801</v>
      </c>
      <c r="C59" s="73" t="s">
        <v>61</v>
      </c>
      <c r="D59" s="73" t="s">
        <v>760</v>
      </c>
      <c r="E59" s="73" t="s">
        <v>27</v>
      </c>
      <c r="F59" s="113">
        <f>Ведомственная!G112</f>
        <v>0</v>
      </c>
      <c r="G59" s="113">
        <f>Ведомственная!H112</f>
        <v>0</v>
      </c>
      <c r="H59" s="113">
        <f>Ведомственная!I112</f>
        <v>0</v>
      </c>
      <c r="I59" s="104">
        <f t="shared" si="1"/>
        <v>0</v>
      </c>
    </row>
    <row r="60" spans="1:9" ht="25.5" outlineLevel="1" x14ac:dyDescent="0.25">
      <c r="A60" s="86" t="s">
        <v>459</v>
      </c>
      <c r="B60" s="122" t="s">
        <v>610</v>
      </c>
      <c r="C60" s="120"/>
      <c r="D60" s="120"/>
      <c r="E60" s="120"/>
      <c r="F60" s="113">
        <f>F61</f>
        <v>284</v>
      </c>
      <c r="G60" s="113">
        <f t="shared" ref="G60:H60" si="26">G61</f>
        <v>350</v>
      </c>
      <c r="H60" s="113">
        <f t="shared" si="26"/>
        <v>290</v>
      </c>
      <c r="I60" s="104">
        <f t="shared" si="1"/>
        <v>924</v>
      </c>
    </row>
    <row r="61" spans="1:9" ht="25.5" outlineLevel="1" x14ac:dyDescent="0.25">
      <c r="A61" s="72" t="s">
        <v>380</v>
      </c>
      <c r="B61" s="121" t="s">
        <v>610</v>
      </c>
      <c r="C61" s="73" t="s">
        <v>153</v>
      </c>
      <c r="D61" s="73" t="s">
        <v>25</v>
      </c>
      <c r="E61" s="73" t="s">
        <v>757</v>
      </c>
      <c r="F61" s="113">
        <f>Ведомственная!G204</f>
        <v>284</v>
      </c>
      <c r="G61" s="113">
        <f>Ведомственная!H204</f>
        <v>350</v>
      </c>
      <c r="H61" s="113">
        <f>Ведомственная!I204</f>
        <v>290</v>
      </c>
      <c r="I61" s="104">
        <f t="shared" si="1"/>
        <v>924</v>
      </c>
    </row>
    <row r="62" spans="1:9" ht="38.25" outlineLevel="1" x14ac:dyDescent="0.25">
      <c r="A62" s="86" t="s">
        <v>443</v>
      </c>
      <c r="B62" s="122" t="s">
        <v>835</v>
      </c>
      <c r="C62" s="120"/>
      <c r="D62" s="120"/>
      <c r="E62" s="120"/>
      <c r="F62" s="113">
        <f>F63</f>
        <v>0</v>
      </c>
      <c r="G62" s="113">
        <f t="shared" ref="G62:H62" si="27">G63</f>
        <v>0</v>
      </c>
      <c r="H62" s="113">
        <f t="shared" si="27"/>
        <v>0</v>
      </c>
      <c r="I62" s="104">
        <f t="shared" si="1"/>
        <v>0</v>
      </c>
    </row>
    <row r="63" spans="1:9" ht="25.5" x14ac:dyDescent="0.25">
      <c r="A63" s="72" t="s">
        <v>380</v>
      </c>
      <c r="B63" s="121" t="s">
        <v>835</v>
      </c>
      <c r="C63" s="73" t="s">
        <v>153</v>
      </c>
      <c r="D63" s="73" t="s">
        <v>25</v>
      </c>
      <c r="E63" s="73" t="s">
        <v>759</v>
      </c>
      <c r="F63" s="113">
        <f>Ведомственная!G210</f>
        <v>0</v>
      </c>
      <c r="G63" s="113">
        <f>Ведомственная!H210</f>
        <v>0</v>
      </c>
      <c r="H63" s="113">
        <f>Ведомственная!I210</f>
        <v>0</v>
      </c>
      <c r="I63" s="104">
        <f t="shared" si="1"/>
        <v>0</v>
      </c>
    </row>
    <row r="64" spans="1:9" ht="38.25" outlineLevel="1" x14ac:dyDescent="0.25">
      <c r="A64" s="86" t="s">
        <v>460</v>
      </c>
      <c r="B64" s="122" t="s">
        <v>838</v>
      </c>
      <c r="C64" s="120"/>
      <c r="D64" s="120"/>
      <c r="E64" s="120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4">
        <f t="shared" si="1"/>
        <v>0</v>
      </c>
    </row>
    <row r="65" spans="1:9" ht="25.5" outlineLevel="1" x14ac:dyDescent="0.25">
      <c r="A65" s="72" t="s">
        <v>450</v>
      </c>
      <c r="B65" s="121" t="s">
        <v>838</v>
      </c>
      <c r="C65" s="73" t="s">
        <v>359</v>
      </c>
      <c r="D65" s="73" t="s">
        <v>28</v>
      </c>
      <c r="E65" s="73" t="s">
        <v>757</v>
      </c>
      <c r="F65" s="113">
        <f>Ведомственная!G230</f>
        <v>0</v>
      </c>
      <c r="G65" s="113">
        <f>Ведомственная!H230</f>
        <v>0</v>
      </c>
      <c r="H65" s="113">
        <f>Ведомственная!I230</f>
        <v>0</v>
      </c>
      <c r="I65" s="104">
        <f t="shared" si="1"/>
        <v>0</v>
      </c>
    </row>
    <row r="66" spans="1:9" ht="25.5" outlineLevel="1" x14ac:dyDescent="0.25">
      <c r="A66" s="153" t="s">
        <v>403</v>
      </c>
      <c r="B66" s="154" t="s">
        <v>793</v>
      </c>
      <c r="C66" s="155"/>
      <c r="D66" s="155"/>
      <c r="E66" s="155"/>
      <c r="F66" s="152">
        <f>F67+F74</f>
        <v>831</v>
      </c>
      <c r="G66" s="152">
        <f t="shared" ref="G66:H66" si="29">G67+G74</f>
        <v>0</v>
      </c>
      <c r="H66" s="152">
        <f t="shared" si="29"/>
        <v>0</v>
      </c>
      <c r="I66" s="104">
        <f t="shared" si="1"/>
        <v>831</v>
      </c>
    </row>
    <row r="67" spans="1:9" ht="76.5" outlineLevel="1" x14ac:dyDescent="0.25">
      <c r="A67" s="156" t="s">
        <v>714</v>
      </c>
      <c r="B67" s="157" t="s">
        <v>794</v>
      </c>
      <c r="C67" s="158"/>
      <c r="D67" s="158"/>
      <c r="E67" s="158"/>
      <c r="F67" s="159">
        <f>F68+F70+F72</f>
        <v>831</v>
      </c>
      <c r="G67" s="159">
        <f t="shared" ref="G67:H67" si="30">G68+G70+G72</f>
        <v>0</v>
      </c>
      <c r="H67" s="159">
        <f t="shared" si="30"/>
        <v>0</v>
      </c>
      <c r="I67" s="104">
        <f t="shared" si="1"/>
        <v>831</v>
      </c>
    </row>
    <row r="68" spans="1:9" ht="25.5" outlineLevel="1" x14ac:dyDescent="0.25">
      <c r="A68" s="86" t="s">
        <v>478</v>
      </c>
      <c r="B68" s="122" t="s">
        <v>795</v>
      </c>
      <c r="C68" s="120"/>
      <c r="D68" s="120"/>
      <c r="E68" s="120"/>
      <c r="F68" s="113">
        <f>F69</f>
        <v>831</v>
      </c>
      <c r="G68" s="113">
        <f t="shared" ref="G68:H68" si="31">G69</f>
        <v>0</v>
      </c>
      <c r="H68" s="113">
        <f t="shared" si="31"/>
        <v>0</v>
      </c>
      <c r="I68" s="104">
        <f t="shared" si="1"/>
        <v>831</v>
      </c>
    </row>
    <row r="69" spans="1:9" ht="25.5" x14ac:dyDescent="0.25">
      <c r="A69" s="72" t="s">
        <v>379</v>
      </c>
      <c r="B69" s="121" t="s">
        <v>795</v>
      </c>
      <c r="C69" s="73" t="s">
        <v>61</v>
      </c>
      <c r="D69" s="73" t="s">
        <v>760</v>
      </c>
      <c r="E69" s="73" t="s">
        <v>765</v>
      </c>
      <c r="F69" s="113">
        <f>Ведомственная!G97</f>
        <v>831</v>
      </c>
      <c r="G69" s="113">
        <f>Ведомственная!H97</f>
        <v>0</v>
      </c>
      <c r="H69" s="113">
        <f>Ведомственная!I97</f>
        <v>0</v>
      </c>
      <c r="I69" s="104">
        <f t="shared" si="1"/>
        <v>831</v>
      </c>
    </row>
    <row r="70" spans="1:9" ht="25.5" outlineLevel="1" x14ac:dyDescent="0.25">
      <c r="A70" s="86" t="s">
        <v>404</v>
      </c>
      <c r="B70" s="122" t="s">
        <v>796</v>
      </c>
      <c r="C70" s="120"/>
      <c r="D70" s="120"/>
      <c r="E70" s="120"/>
      <c r="F70" s="113">
        <f>F71</f>
        <v>0</v>
      </c>
      <c r="G70" s="113">
        <f t="shared" ref="G70:H70" si="32">G71</f>
        <v>0</v>
      </c>
      <c r="H70" s="113">
        <f t="shared" si="32"/>
        <v>0</v>
      </c>
      <c r="I70" s="104">
        <f t="shared" si="1"/>
        <v>0</v>
      </c>
    </row>
    <row r="71" spans="1:9" ht="25.5" outlineLevel="1" x14ac:dyDescent="0.25">
      <c r="A71" s="72" t="s">
        <v>379</v>
      </c>
      <c r="B71" s="121" t="s">
        <v>796</v>
      </c>
      <c r="C71" s="73" t="s">
        <v>61</v>
      </c>
      <c r="D71" s="73" t="s">
        <v>760</v>
      </c>
      <c r="E71" s="73" t="s">
        <v>765</v>
      </c>
      <c r="F71" s="113">
        <f>Ведомственная!G99</f>
        <v>0</v>
      </c>
      <c r="G71" s="113">
        <f>Ведомственная!H99</f>
        <v>0</v>
      </c>
      <c r="H71" s="113">
        <f>Ведомственная!I99</f>
        <v>0</v>
      </c>
      <c r="I71" s="104">
        <f t="shared" si="1"/>
        <v>0</v>
      </c>
    </row>
    <row r="72" spans="1:9" ht="38.25" outlineLevel="1" x14ac:dyDescent="0.25">
      <c r="A72" s="86" t="s">
        <v>405</v>
      </c>
      <c r="B72" s="122" t="s">
        <v>797</v>
      </c>
      <c r="C72" s="120"/>
      <c r="D72" s="120"/>
      <c r="E72" s="120"/>
      <c r="F72" s="113">
        <f>F73</f>
        <v>0</v>
      </c>
      <c r="G72" s="113">
        <f t="shared" ref="G72:H72" si="33">G73</f>
        <v>0</v>
      </c>
      <c r="H72" s="113">
        <f t="shared" si="33"/>
        <v>0</v>
      </c>
      <c r="I72" s="104">
        <f t="shared" si="1"/>
        <v>0</v>
      </c>
    </row>
    <row r="73" spans="1:9" ht="25.5" outlineLevel="1" x14ac:dyDescent="0.25">
      <c r="A73" s="72" t="s">
        <v>379</v>
      </c>
      <c r="B73" s="121" t="s">
        <v>797</v>
      </c>
      <c r="C73" s="73" t="s">
        <v>61</v>
      </c>
      <c r="D73" s="73" t="s">
        <v>760</v>
      </c>
      <c r="E73" s="73" t="s">
        <v>765</v>
      </c>
      <c r="F73" s="113">
        <f>Ведомственная!G101</f>
        <v>0</v>
      </c>
      <c r="G73" s="113">
        <f>Ведомственная!H101</f>
        <v>0</v>
      </c>
      <c r="H73" s="113">
        <f>Ведомственная!I101</f>
        <v>0</v>
      </c>
      <c r="I73" s="104">
        <f t="shared" si="1"/>
        <v>0</v>
      </c>
    </row>
    <row r="74" spans="1:9" ht="63.75" outlineLevel="1" x14ac:dyDescent="0.25">
      <c r="A74" s="156" t="s">
        <v>406</v>
      </c>
      <c r="B74" s="157" t="s">
        <v>798</v>
      </c>
      <c r="C74" s="158"/>
      <c r="D74" s="158"/>
      <c r="E74" s="158"/>
      <c r="F74" s="159">
        <f>F75</f>
        <v>0</v>
      </c>
      <c r="G74" s="159">
        <f t="shared" ref="G74:H75" si="34">G75</f>
        <v>0</v>
      </c>
      <c r="H74" s="159">
        <f t="shared" si="34"/>
        <v>0</v>
      </c>
      <c r="I74" s="104">
        <f t="shared" ref="I74:I139" si="35">F74+G74+H74</f>
        <v>0</v>
      </c>
    </row>
    <row r="75" spans="1:9" ht="25.5" outlineLevel="1" x14ac:dyDescent="0.25">
      <c r="A75" s="86" t="s">
        <v>404</v>
      </c>
      <c r="B75" s="122" t="s">
        <v>799</v>
      </c>
      <c r="C75" s="120"/>
      <c r="D75" s="120"/>
      <c r="E75" s="120"/>
      <c r="F75" s="113">
        <f>F76</f>
        <v>0</v>
      </c>
      <c r="G75" s="113">
        <f t="shared" si="34"/>
        <v>0</v>
      </c>
      <c r="H75" s="113">
        <f t="shared" si="34"/>
        <v>0</v>
      </c>
      <c r="I75" s="104">
        <f t="shared" si="35"/>
        <v>0</v>
      </c>
    </row>
    <row r="76" spans="1:9" ht="25.5" outlineLevel="1" x14ac:dyDescent="0.25">
      <c r="A76" s="72" t="s">
        <v>379</v>
      </c>
      <c r="B76" s="121" t="s">
        <v>799</v>
      </c>
      <c r="C76" s="73" t="s">
        <v>61</v>
      </c>
      <c r="D76" s="73" t="s">
        <v>760</v>
      </c>
      <c r="E76" s="73" t="s">
        <v>765</v>
      </c>
      <c r="F76" s="113">
        <f>Ведомственная!G104</f>
        <v>0</v>
      </c>
      <c r="G76" s="113">
        <f>Ведомственная!H104</f>
        <v>0</v>
      </c>
      <c r="H76" s="113">
        <f>Ведомственная!I104</f>
        <v>0</v>
      </c>
      <c r="I76" s="104">
        <f t="shared" si="35"/>
        <v>0</v>
      </c>
    </row>
    <row r="77" spans="1:9" ht="38.25" x14ac:dyDescent="0.25">
      <c r="A77" s="153" t="s">
        <v>412</v>
      </c>
      <c r="B77" s="154" t="s">
        <v>802</v>
      </c>
      <c r="C77" s="155"/>
      <c r="D77" s="155"/>
      <c r="E77" s="155"/>
      <c r="F77" s="152">
        <f>F78+F97</f>
        <v>351.5</v>
      </c>
      <c r="G77" s="152">
        <f t="shared" ref="G77:H77" si="36">G78+G97</f>
        <v>0</v>
      </c>
      <c r="H77" s="152">
        <f t="shared" si="36"/>
        <v>0</v>
      </c>
      <c r="I77" s="104">
        <f t="shared" si="35"/>
        <v>351.5</v>
      </c>
    </row>
    <row r="78" spans="1:9" ht="38.25" outlineLevel="1" x14ac:dyDescent="0.25">
      <c r="A78" s="156" t="s">
        <v>413</v>
      </c>
      <c r="B78" s="157" t="s">
        <v>803</v>
      </c>
      <c r="C78" s="158"/>
      <c r="D78" s="158"/>
      <c r="E78" s="158"/>
      <c r="F78" s="159">
        <f>F79+F81+F83+F85+F87+F89+F91+F95+F93</f>
        <v>16</v>
      </c>
      <c r="G78" s="159">
        <f t="shared" ref="G78:H78" si="37">G79+G81+G83+G85+G87+G89+G91+G95+G93</f>
        <v>0</v>
      </c>
      <c r="H78" s="159">
        <f t="shared" si="37"/>
        <v>0</v>
      </c>
      <c r="I78" s="104">
        <f t="shared" si="35"/>
        <v>16</v>
      </c>
    </row>
    <row r="79" spans="1:9" ht="51" outlineLevel="1" x14ac:dyDescent="0.25">
      <c r="A79" s="86" t="s">
        <v>414</v>
      </c>
      <c r="B79" s="122" t="s">
        <v>804</v>
      </c>
      <c r="C79" s="120"/>
      <c r="D79" s="120"/>
      <c r="E79" s="120"/>
      <c r="F79" s="113">
        <f>F80</f>
        <v>0</v>
      </c>
      <c r="G79" s="113">
        <f t="shared" ref="G79:H79" si="38">G80</f>
        <v>0</v>
      </c>
      <c r="H79" s="113">
        <f t="shared" si="38"/>
        <v>0</v>
      </c>
      <c r="I79" s="104">
        <f t="shared" si="35"/>
        <v>0</v>
      </c>
    </row>
    <row r="80" spans="1:9" ht="25.5" outlineLevel="1" x14ac:dyDescent="0.25">
      <c r="A80" s="72" t="s">
        <v>379</v>
      </c>
      <c r="B80" s="121" t="s">
        <v>804</v>
      </c>
      <c r="C80" s="73" t="s">
        <v>61</v>
      </c>
      <c r="D80" s="73" t="s">
        <v>761</v>
      </c>
      <c r="E80" s="73" t="s">
        <v>757</v>
      </c>
      <c r="F80" s="113">
        <f>Ведомственная!G119</f>
        <v>0</v>
      </c>
      <c r="G80" s="113">
        <f>Ведомственная!H119</f>
        <v>0</v>
      </c>
      <c r="H80" s="113">
        <f>Ведомственная!I119</f>
        <v>0</v>
      </c>
      <c r="I80" s="104">
        <f t="shared" si="35"/>
        <v>0</v>
      </c>
    </row>
    <row r="81" spans="1:9" ht="38.25" outlineLevel="1" x14ac:dyDescent="0.25">
      <c r="A81" s="86" t="s">
        <v>471</v>
      </c>
      <c r="B81" s="123" t="s">
        <v>805</v>
      </c>
      <c r="C81" s="120"/>
      <c r="D81" s="120"/>
      <c r="E81" s="120"/>
      <c r="F81" s="113">
        <f>F82</f>
        <v>0</v>
      </c>
      <c r="G81" s="113">
        <f t="shared" ref="G81:H81" si="39">G82</f>
        <v>0</v>
      </c>
      <c r="H81" s="113">
        <f t="shared" si="39"/>
        <v>0</v>
      </c>
      <c r="I81" s="104">
        <f t="shared" si="35"/>
        <v>0</v>
      </c>
    </row>
    <row r="82" spans="1:9" ht="38.25" outlineLevel="1" x14ac:dyDescent="0.25">
      <c r="A82" s="72" t="s">
        <v>432</v>
      </c>
      <c r="B82" s="123" t="s">
        <v>805</v>
      </c>
      <c r="C82" s="124" t="s">
        <v>262</v>
      </c>
      <c r="D82" s="120" t="s">
        <v>761</v>
      </c>
      <c r="E82" s="120" t="s">
        <v>757</v>
      </c>
      <c r="F82" s="113">
        <f>Ведомственная!G121</f>
        <v>0</v>
      </c>
      <c r="G82" s="113">
        <f>Ведомственная!H121</f>
        <v>0</v>
      </c>
      <c r="H82" s="113">
        <f>Ведомственная!I121</f>
        <v>0</v>
      </c>
      <c r="I82" s="104">
        <f t="shared" si="35"/>
        <v>0</v>
      </c>
    </row>
    <row r="83" spans="1:9" ht="51" outlineLevel="1" x14ac:dyDescent="0.25">
      <c r="A83" s="86" t="s">
        <v>416</v>
      </c>
      <c r="B83" s="122" t="s">
        <v>806</v>
      </c>
      <c r="C83" s="120"/>
      <c r="D83" s="120"/>
      <c r="E83" s="120"/>
      <c r="F83" s="113">
        <f>F84</f>
        <v>0</v>
      </c>
      <c r="G83" s="113">
        <f t="shared" ref="G83:H83" si="40">G84</f>
        <v>0</v>
      </c>
      <c r="H83" s="113">
        <f t="shared" si="40"/>
        <v>0</v>
      </c>
      <c r="I83" s="104">
        <f t="shared" si="35"/>
        <v>0</v>
      </c>
    </row>
    <row r="84" spans="1:9" ht="25.5" outlineLevel="1" x14ac:dyDescent="0.25">
      <c r="A84" s="72" t="s">
        <v>379</v>
      </c>
      <c r="B84" s="121" t="s">
        <v>806</v>
      </c>
      <c r="C84" s="73" t="s">
        <v>61</v>
      </c>
      <c r="D84" s="73" t="s">
        <v>761</v>
      </c>
      <c r="E84" s="73" t="s">
        <v>758</v>
      </c>
      <c r="F84" s="113">
        <f>Ведомственная!G127</f>
        <v>0</v>
      </c>
      <c r="G84" s="113">
        <f>Ведомственная!H127</f>
        <v>0</v>
      </c>
      <c r="H84" s="113">
        <f>Ведомственная!I127</f>
        <v>0</v>
      </c>
      <c r="I84" s="104">
        <f t="shared" si="35"/>
        <v>0</v>
      </c>
    </row>
    <row r="85" spans="1:9" ht="38.25" outlineLevel="1" x14ac:dyDescent="0.25">
      <c r="A85" s="86" t="s">
        <v>417</v>
      </c>
      <c r="B85" s="122" t="s">
        <v>807</v>
      </c>
      <c r="C85" s="120"/>
      <c r="D85" s="120"/>
      <c r="E85" s="120"/>
      <c r="F85" s="113">
        <f>F86</f>
        <v>16</v>
      </c>
      <c r="G85" s="113">
        <f t="shared" ref="G85:H85" si="41">G86</f>
        <v>0</v>
      </c>
      <c r="H85" s="113">
        <f t="shared" si="41"/>
        <v>0</v>
      </c>
      <c r="I85" s="104">
        <f t="shared" si="35"/>
        <v>16</v>
      </c>
    </row>
    <row r="86" spans="1:9" ht="25.5" outlineLevel="1" x14ac:dyDescent="0.25">
      <c r="A86" s="72" t="s">
        <v>379</v>
      </c>
      <c r="B86" s="121" t="s">
        <v>807</v>
      </c>
      <c r="C86" s="73" t="s">
        <v>61</v>
      </c>
      <c r="D86" s="73" t="s">
        <v>761</v>
      </c>
      <c r="E86" s="73" t="s">
        <v>758</v>
      </c>
      <c r="F86" s="113">
        <f>Ведомственная!G129</f>
        <v>16</v>
      </c>
      <c r="G86" s="113">
        <f>Ведомственная!H129</f>
        <v>0</v>
      </c>
      <c r="H86" s="113">
        <f>Ведомственная!I129</f>
        <v>0</v>
      </c>
      <c r="I86" s="104">
        <f t="shared" si="35"/>
        <v>16</v>
      </c>
    </row>
    <row r="87" spans="1:9" ht="25.5" outlineLevel="1" x14ac:dyDescent="0.25">
      <c r="A87" s="86" t="s">
        <v>470</v>
      </c>
      <c r="B87" s="122" t="s">
        <v>808</v>
      </c>
      <c r="C87" s="120"/>
      <c r="D87" s="120"/>
      <c r="E87" s="120"/>
      <c r="F87" s="113">
        <f>F88</f>
        <v>0</v>
      </c>
      <c r="G87" s="113">
        <f t="shared" ref="G87:H87" si="42">G88</f>
        <v>0</v>
      </c>
      <c r="H87" s="113">
        <f t="shared" si="42"/>
        <v>0</v>
      </c>
      <c r="I87" s="104">
        <f t="shared" si="35"/>
        <v>0</v>
      </c>
    </row>
    <row r="88" spans="1:9" ht="25.5" outlineLevel="1" x14ac:dyDescent="0.25">
      <c r="A88" s="72" t="s">
        <v>379</v>
      </c>
      <c r="B88" s="121" t="s">
        <v>808</v>
      </c>
      <c r="C88" s="73" t="s">
        <v>61</v>
      </c>
      <c r="D88" s="73" t="s">
        <v>761</v>
      </c>
      <c r="E88" s="73" t="s">
        <v>758</v>
      </c>
      <c r="F88" s="113">
        <f>Ведомственная!G131</f>
        <v>0</v>
      </c>
      <c r="G88" s="113">
        <f>Ведомственная!H131</f>
        <v>0</v>
      </c>
      <c r="H88" s="113">
        <f>Ведомственная!I131</f>
        <v>0</v>
      </c>
      <c r="I88" s="104">
        <f t="shared" si="35"/>
        <v>0</v>
      </c>
    </row>
    <row r="89" spans="1:9" ht="38.25" outlineLevel="1" x14ac:dyDescent="0.25">
      <c r="A89" s="86" t="s">
        <v>418</v>
      </c>
      <c r="B89" s="122" t="s">
        <v>809</v>
      </c>
      <c r="C89" s="120"/>
      <c r="D89" s="120"/>
      <c r="E89" s="120"/>
      <c r="F89" s="113">
        <f>F90</f>
        <v>0</v>
      </c>
      <c r="G89" s="113">
        <f t="shared" ref="G89:H89" si="43">G90</f>
        <v>0</v>
      </c>
      <c r="H89" s="113">
        <f t="shared" si="43"/>
        <v>0</v>
      </c>
      <c r="I89" s="104">
        <f t="shared" si="35"/>
        <v>0</v>
      </c>
    </row>
    <row r="90" spans="1:9" ht="25.5" outlineLevel="1" x14ac:dyDescent="0.25">
      <c r="A90" s="72" t="s">
        <v>379</v>
      </c>
      <c r="B90" s="121" t="s">
        <v>809</v>
      </c>
      <c r="C90" s="73" t="s">
        <v>61</v>
      </c>
      <c r="D90" s="73" t="s">
        <v>761</v>
      </c>
      <c r="E90" s="73" t="s">
        <v>758</v>
      </c>
      <c r="F90" s="113">
        <f>Ведомственная!G133</f>
        <v>0</v>
      </c>
      <c r="G90" s="113">
        <f>Ведомственная!H133</f>
        <v>0</v>
      </c>
      <c r="H90" s="113">
        <f>Ведомственная!I133</f>
        <v>0</v>
      </c>
      <c r="I90" s="104">
        <f t="shared" si="35"/>
        <v>0</v>
      </c>
    </row>
    <row r="91" spans="1:9" ht="38.25" outlineLevel="1" x14ac:dyDescent="0.25">
      <c r="A91" s="86" t="s">
        <v>419</v>
      </c>
      <c r="B91" s="122" t="s">
        <v>810</v>
      </c>
      <c r="C91" s="120"/>
      <c r="D91" s="120"/>
      <c r="E91" s="120"/>
      <c r="F91" s="113">
        <f>F92</f>
        <v>0</v>
      </c>
      <c r="G91" s="113">
        <f t="shared" ref="G91:H91" si="44">G92</f>
        <v>0</v>
      </c>
      <c r="H91" s="113">
        <f t="shared" si="44"/>
        <v>0</v>
      </c>
      <c r="I91" s="104">
        <f t="shared" si="35"/>
        <v>0</v>
      </c>
    </row>
    <row r="92" spans="1:9" ht="25.5" outlineLevel="1" x14ac:dyDescent="0.25">
      <c r="A92" s="72" t="s">
        <v>379</v>
      </c>
      <c r="B92" s="121" t="s">
        <v>810</v>
      </c>
      <c r="C92" s="73" t="s">
        <v>61</v>
      </c>
      <c r="D92" s="73" t="s">
        <v>761</v>
      </c>
      <c r="E92" s="73" t="s">
        <v>758</v>
      </c>
      <c r="F92" s="113">
        <f>Ведомственная!G135</f>
        <v>0</v>
      </c>
      <c r="G92" s="113">
        <f>Ведомственная!H135</f>
        <v>0</v>
      </c>
      <c r="H92" s="113">
        <f>Ведомственная!I135</f>
        <v>0</v>
      </c>
      <c r="I92" s="104">
        <f t="shared" si="35"/>
        <v>0</v>
      </c>
    </row>
    <row r="93" spans="1:9" ht="63.75" outlineLevel="1" x14ac:dyDescent="0.25">
      <c r="A93" s="72" t="s">
        <v>844</v>
      </c>
      <c r="B93" s="121" t="s">
        <v>843</v>
      </c>
      <c r="C93" s="73"/>
      <c r="D93" s="120"/>
      <c r="E93" s="120"/>
      <c r="F93" s="113">
        <f>F94</f>
        <v>0</v>
      </c>
      <c r="G93" s="113">
        <f t="shared" ref="G93:H93" si="45">G94</f>
        <v>0</v>
      </c>
      <c r="H93" s="113">
        <f t="shared" si="45"/>
        <v>0</v>
      </c>
      <c r="I93" s="104"/>
    </row>
    <row r="94" spans="1:9" ht="25.5" outlineLevel="1" x14ac:dyDescent="0.25">
      <c r="A94" s="72" t="s">
        <v>379</v>
      </c>
      <c r="B94" s="121" t="s">
        <v>843</v>
      </c>
      <c r="C94" s="73" t="s">
        <v>61</v>
      </c>
      <c r="D94" s="73" t="s">
        <v>761</v>
      </c>
      <c r="E94" s="73" t="s">
        <v>758</v>
      </c>
      <c r="F94" s="113">
        <f>Ведомственная!G137</f>
        <v>0</v>
      </c>
      <c r="G94" s="113">
        <f>Ведомственная!H137</f>
        <v>0</v>
      </c>
      <c r="H94" s="113">
        <f>Ведомственная!I137</f>
        <v>0</v>
      </c>
      <c r="I94" s="104"/>
    </row>
    <row r="95" spans="1:9" ht="38.25" outlineLevel="1" x14ac:dyDescent="0.25">
      <c r="A95" s="86" t="s">
        <v>433</v>
      </c>
      <c r="B95" s="122" t="s">
        <v>826</v>
      </c>
      <c r="C95" s="120"/>
      <c r="D95" s="120"/>
      <c r="E95" s="120"/>
      <c r="F95" s="113">
        <f>F96</f>
        <v>0</v>
      </c>
      <c r="G95" s="113">
        <f t="shared" ref="G95:H95" si="46">G96</f>
        <v>0</v>
      </c>
      <c r="H95" s="113">
        <f t="shared" si="46"/>
        <v>0</v>
      </c>
      <c r="I95" s="104">
        <f t="shared" si="35"/>
        <v>0</v>
      </c>
    </row>
    <row r="96" spans="1:9" ht="38.25" outlineLevel="1" x14ac:dyDescent="0.25">
      <c r="A96" s="72" t="s">
        <v>432</v>
      </c>
      <c r="B96" s="121" t="s">
        <v>826</v>
      </c>
      <c r="C96" s="73" t="s">
        <v>262</v>
      </c>
      <c r="D96" s="73" t="s">
        <v>761</v>
      </c>
      <c r="E96" s="73" t="s">
        <v>761</v>
      </c>
      <c r="F96" s="113">
        <f>Ведомственная!G177</f>
        <v>0</v>
      </c>
      <c r="G96" s="113">
        <f>Ведомственная!H177</f>
        <v>0</v>
      </c>
      <c r="H96" s="113">
        <f>Ведомственная!I177</f>
        <v>0</v>
      </c>
      <c r="I96" s="104">
        <f t="shared" si="35"/>
        <v>0</v>
      </c>
    </row>
    <row r="97" spans="1:9" ht="25.5" outlineLevel="1" x14ac:dyDescent="0.25">
      <c r="A97" s="156" t="s">
        <v>421</v>
      </c>
      <c r="B97" s="157" t="s">
        <v>811</v>
      </c>
      <c r="C97" s="158"/>
      <c r="D97" s="158"/>
      <c r="E97" s="158"/>
      <c r="F97" s="159">
        <f>F98+F100+F102+F105+F107+F109+F111+F113+F115+F118+F121+F123+F125+F127</f>
        <v>335.5</v>
      </c>
      <c r="G97" s="159">
        <f t="shared" ref="G97:H97" si="47">G98+G100+G102+G105+G107+G109+G111+G113+G115+G118+G121+G123+G125+G127</f>
        <v>0</v>
      </c>
      <c r="H97" s="159">
        <f t="shared" si="47"/>
        <v>0</v>
      </c>
      <c r="I97" s="104">
        <f t="shared" si="35"/>
        <v>335.5</v>
      </c>
    </row>
    <row r="98" spans="1:9" ht="51" outlineLevel="1" x14ac:dyDescent="0.25">
      <c r="A98" s="86" t="s">
        <v>416</v>
      </c>
      <c r="B98" s="122" t="s">
        <v>812</v>
      </c>
      <c r="C98" s="120"/>
      <c r="D98" s="120"/>
      <c r="E98" s="120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4">
        <f t="shared" si="35"/>
        <v>0</v>
      </c>
    </row>
    <row r="99" spans="1:9" ht="25.5" outlineLevel="1" x14ac:dyDescent="0.25">
      <c r="A99" s="72" t="s">
        <v>379</v>
      </c>
      <c r="B99" s="121" t="s">
        <v>812</v>
      </c>
      <c r="C99" s="73" t="s">
        <v>61</v>
      </c>
      <c r="D99" s="73" t="s">
        <v>761</v>
      </c>
      <c r="E99" s="73" t="s">
        <v>759</v>
      </c>
      <c r="F99" s="113">
        <f>Ведомственная!G143</f>
        <v>0</v>
      </c>
      <c r="G99" s="113">
        <f>Ведомственная!H143</f>
        <v>0</v>
      </c>
      <c r="H99" s="113">
        <f>Ведомственная!I143</f>
        <v>0</v>
      </c>
      <c r="I99" s="104">
        <f t="shared" si="35"/>
        <v>0</v>
      </c>
    </row>
    <row r="100" spans="1:9" ht="25.5" outlineLevel="1" x14ac:dyDescent="0.25">
      <c r="A100" s="86" t="s">
        <v>469</v>
      </c>
      <c r="B100" s="122" t="s">
        <v>813</v>
      </c>
      <c r="C100" s="120"/>
      <c r="D100" s="120"/>
      <c r="E100" s="120"/>
      <c r="F100" s="113">
        <f>F101</f>
        <v>0</v>
      </c>
      <c r="G100" s="113">
        <f t="shared" ref="G100:H100" si="49">G101</f>
        <v>0</v>
      </c>
      <c r="H100" s="113">
        <f t="shared" si="49"/>
        <v>0</v>
      </c>
      <c r="I100" s="104">
        <f t="shared" si="35"/>
        <v>0</v>
      </c>
    </row>
    <row r="101" spans="1:9" ht="25.5" outlineLevel="1" x14ac:dyDescent="0.25">
      <c r="A101" s="72" t="s">
        <v>379</v>
      </c>
      <c r="B101" s="121" t="s">
        <v>813</v>
      </c>
      <c r="C101" s="73" t="s">
        <v>61</v>
      </c>
      <c r="D101" s="73" t="s">
        <v>761</v>
      </c>
      <c r="E101" s="73" t="s">
        <v>759</v>
      </c>
      <c r="F101" s="113">
        <f>Ведомственная!G145</f>
        <v>0</v>
      </c>
      <c r="G101" s="113">
        <f>Ведомственная!H145</f>
        <v>0</v>
      </c>
      <c r="H101" s="113">
        <f>Ведомственная!I145</f>
        <v>0</v>
      </c>
      <c r="I101" s="104">
        <f t="shared" si="35"/>
        <v>0</v>
      </c>
    </row>
    <row r="102" spans="1:9" ht="25.5" outlineLevel="1" x14ac:dyDescent="0.25">
      <c r="A102" s="86" t="s">
        <v>422</v>
      </c>
      <c r="B102" s="122" t="s">
        <v>814</v>
      </c>
      <c r="C102" s="120"/>
      <c r="D102" s="120"/>
      <c r="E102" s="120"/>
      <c r="F102" s="113">
        <f>F103+F104</f>
        <v>0</v>
      </c>
      <c r="G102" s="113">
        <f t="shared" ref="G102:H102" si="50">G103+G104</f>
        <v>0</v>
      </c>
      <c r="H102" s="113">
        <f t="shared" si="50"/>
        <v>0</v>
      </c>
      <c r="I102" s="104">
        <f t="shared" si="35"/>
        <v>0</v>
      </c>
    </row>
    <row r="103" spans="1:9" ht="25.5" outlineLevel="1" x14ac:dyDescent="0.25">
      <c r="A103" s="72" t="s">
        <v>379</v>
      </c>
      <c r="B103" s="121" t="s">
        <v>814</v>
      </c>
      <c r="C103" s="73" t="s">
        <v>61</v>
      </c>
      <c r="D103" s="73" t="s">
        <v>761</v>
      </c>
      <c r="E103" s="73" t="s">
        <v>759</v>
      </c>
      <c r="F103" s="113">
        <f>Ведомственная!G147</f>
        <v>0</v>
      </c>
      <c r="G103" s="113">
        <f>Ведомственная!H147</f>
        <v>0</v>
      </c>
      <c r="H103" s="113">
        <f>Ведомственная!I147</f>
        <v>0</v>
      </c>
      <c r="I103" s="104">
        <f t="shared" si="35"/>
        <v>0</v>
      </c>
    </row>
    <row r="104" spans="1:9" ht="25.5" outlineLevel="1" x14ac:dyDescent="0.25">
      <c r="A104" s="72" t="s">
        <v>381</v>
      </c>
      <c r="B104" s="121" t="s">
        <v>814</v>
      </c>
      <c r="C104" s="73" t="s">
        <v>159</v>
      </c>
      <c r="D104" s="73" t="s">
        <v>761</v>
      </c>
      <c r="E104" s="73" t="s">
        <v>759</v>
      </c>
      <c r="F104" s="113">
        <f>Ведомственная!G148</f>
        <v>0</v>
      </c>
      <c r="G104" s="113">
        <f>Ведомственная!H148</f>
        <v>0</v>
      </c>
      <c r="H104" s="113">
        <f>Ведомственная!I148</f>
        <v>0</v>
      </c>
      <c r="I104" s="104">
        <f t="shared" si="35"/>
        <v>0</v>
      </c>
    </row>
    <row r="105" spans="1:9" ht="25.5" outlineLevel="1" x14ac:dyDescent="0.25">
      <c r="A105" s="86" t="s">
        <v>423</v>
      </c>
      <c r="B105" s="122" t="s">
        <v>815</v>
      </c>
      <c r="C105" s="120"/>
      <c r="D105" s="120"/>
      <c r="E105" s="120"/>
      <c r="F105" s="113">
        <f>F106</f>
        <v>0</v>
      </c>
      <c r="G105" s="113">
        <f t="shared" ref="G105:H105" si="51">G106</f>
        <v>0</v>
      </c>
      <c r="H105" s="113">
        <f t="shared" si="51"/>
        <v>0</v>
      </c>
      <c r="I105" s="104">
        <f t="shared" si="35"/>
        <v>0</v>
      </c>
    </row>
    <row r="106" spans="1:9" ht="25.5" x14ac:dyDescent="0.25">
      <c r="A106" s="72" t="s">
        <v>379</v>
      </c>
      <c r="B106" s="121" t="s">
        <v>815</v>
      </c>
      <c r="C106" s="73" t="s">
        <v>61</v>
      </c>
      <c r="D106" s="73" t="s">
        <v>761</v>
      </c>
      <c r="E106" s="73" t="s">
        <v>759</v>
      </c>
      <c r="F106" s="113">
        <f>Ведомственная!G150</f>
        <v>0</v>
      </c>
      <c r="G106" s="113">
        <f>Ведомственная!H150</f>
        <v>0</v>
      </c>
      <c r="H106" s="113">
        <f>Ведомственная!I150</f>
        <v>0</v>
      </c>
      <c r="I106" s="104">
        <f t="shared" si="35"/>
        <v>0</v>
      </c>
    </row>
    <row r="107" spans="1:9" ht="76.5" outlineLevel="1" x14ac:dyDescent="0.25">
      <c r="A107" s="86" t="s">
        <v>458</v>
      </c>
      <c r="B107" s="122" t="s">
        <v>816</v>
      </c>
      <c r="C107" s="120"/>
      <c r="D107" s="120"/>
      <c r="E107" s="120"/>
      <c r="F107" s="113">
        <f>F108</f>
        <v>0</v>
      </c>
      <c r="G107" s="113">
        <f t="shared" ref="G107:H107" si="52">G108</f>
        <v>0</v>
      </c>
      <c r="H107" s="113">
        <f t="shared" si="52"/>
        <v>0</v>
      </c>
      <c r="I107" s="104">
        <f t="shared" si="35"/>
        <v>0</v>
      </c>
    </row>
    <row r="108" spans="1:9" ht="25.5" outlineLevel="1" x14ac:dyDescent="0.25">
      <c r="A108" s="72" t="s">
        <v>379</v>
      </c>
      <c r="B108" s="121" t="s">
        <v>816</v>
      </c>
      <c r="C108" s="73" t="s">
        <v>61</v>
      </c>
      <c r="D108" s="73" t="s">
        <v>761</v>
      </c>
      <c r="E108" s="73" t="s">
        <v>759</v>
      </c>
      <c r="F108" s="113">
        <f>Ведомственная!G152</f>
        <v>0</v>
      </c>
      <c r="G108" s="113">
        <f>Ведомственная!H152</f>
        <v>0</v>
      </c>
      <c r="H108" s="113">
        <f>Ведомственная!I152</f>
        <v>0</v>
      </c>
      <c r="I108" s="104">
        <f t="shared" si="35"/>
        <v>0</v>
      </c>
    </row>
    <row r="109" spans="1:9" ht="38.25" outlineLevel="1" x14ac:dyDescent="0.25">
      <c r="A109" s="86" t="s">
        <v>424</v>
      </c>
      <c r="B109" s="122" t="s">
        <v>817</v>
      </c>
      <c r="C109" s="120"/>
      <c r="D109" s="120"/>
      <c r="E109" s="120"/>
      <c r="F109" s="113">
        <f>F110</f>
        <v>100</v>
      </c>
      <c r="G109" s="113">
        <f t="shared" ref="G109:H109" si="53">G110</f>
        <v>0</v>
      </c>
      <c r="H109" s="113">
        <f t="shared" si="53"/>
        <v>0</v>
      </c>
      <c r="I109" s="104">
        <f t="shared" si="35"/>
        <v>100</v>
      </c>
    </row>
    <row r="110" spans="1:9" ht="25.5" outlineLevel="1" x14ac:dyDescent="0.25">
      <c r="A110" s="72" t="s">
        <v>379</v>
      </c>
      <c r="B110" s="121" t="s">
        <v>817</v>
      </c>
      <c r="C110" s="73" t="s">
        <v>61</v>
      </c>
      <c r="D110" s="73" t="s">
        <v>761</v>
      </c>
      <c r="E110" s="73" t="s">
        <v>759</v>
      </c>
      <c r="F110" s="113">
        <f>Ведомственная!G154</f>
        <v>100</v>
      </c>
      <c r="G110" s="113">
        <f>Ведомственная!H154</f>
        <v>0</v>
      </c>
      <c r="H110" s="113">
        <f>Ведомственная!I154</f>
        <v>0</v>
      </c>
      <c r="I110" s="104">
        <f t="shared" si="35"/>
        <v>100</v>
      </c>
    </row>
    <row r="111" spans="1:9" ht="38.25" outlineLevel="1" x14ac:dyDescent="0.25">
      <c r="A111" s="86" t="s">
        <v>425</v>
      </c>
      <c r="B111" s="122" t="s">
        <v>818</v>
      </c>
      <c r="C111" s="120"/>
      <c r="D111" s="120"/>
      <c r="E111" s="120"/>
      <c r="F111" s="113">
        <f>F112</f>
        <v>0</v>
      </c>
      <c r="G111" s="113">
        <f t="shared" ref="G111:H111" si="54">G112</f>
        <v>0</v>
      </c>
      <c r="H111" s="113">
        <f t="shared" si="54"/>
        <v>0</v>
      </c>
      <c r="I111" s="104">
        <f t="shared" si="35"/>
        <v>0</v>
      </c>
    </row>
    <row r="112" spans="1:9" ht="25.5" outlineLevel="1" x14ac:dyDescent="0.25">
      <c r="A112" s="72" t="s">
        <v>379</v>
      </c>
      <c r="B112" s="121" t="s">
        <v>818</v>
      </c>
      <c r="C112" s="73" t="s">
        <v>61</v>
      </c>
      <c r="D112" s="73" t="s">
        <v>761</v>
      </c>
      <c r="E112" s="73" t="s">
        <v>759</v>
      </c>
      <c r="F112" s="113">
        <f>Ведомственная!G156</f>
        <v>0</v>
      </c>
      <c r="G112" s="113">
        <f>Ведомственная!H156</f>
        <v>0</v>
      </c>
      <c r="H112" s="113">
        <f>Ведомственная!I156</f>
        <v>0</v>
      </c>
      <c r="I112" s="104">
        <f t="shared" si="35"/>
        <v>0</v>
      </c>
    </row>
    <row r="113" spans="1:9" ht="25.5" outlineLevel="1" x14ac:dyDescent="0.25">
      <c r="A113" s="86" t="s">
        <v>426</v>
      </c>
      <c r="B113" s="122" t="s">
        <v>819</v>
      </c>
      <c r="C113" s="120"/>
      <c r="D113" s="120"/>
      <c r="E113" s="120"/>
      <c r="F113" s="113">
        <f>F114</f>
        <v>0</v>
      </c>
      <c r="G113" s="113">
        <f t="shared" ref="G113:H113" si="55">G114</f>
        <v>0</v>
      </c>
      <c r="H113" s="113">
        <f t="shared" si="55"/>
        <v>0</v>
      </c>
      <c r="I113" s="104">
        <f t="shared" si="35"/>
        <v>0</v>
      </c>
    </row>
    <row r="114" spans="1:9" ht="25.5" outlineLevel="1" x14ac:dyDescent="0.25">
      <c r="A114" s="72" t="s">
        <v>379</v>
      </c>
      <c r="B114" s="121" t="s">
        <v>819</v>
      </c>
      <c r="C114" s="73" t="s">
        <v>61</v>
      </c>
      <c r="D114" s="73" t="s">
        <v>761</v>
      </c>
      <c r="E114" s="73" t="s">
        <v>759</v>
      </c>
      <c r="F114" s="113">
        <f>Ведомственная!G158</f>
        <v>0</v>
      </c>
      <c r="G114" s="113">
        <f>Ведомственная!H158</f>
        <v>0</v>
      </c>
      <c r="H114" s="113">
        <f>Ведомственная!I158</f>
        <v>0</v>
      </c>
      <c r="I114" s="104">
        <f t="shared" si="35"/>
        <v>0</v>
      </c>
    </row>
    <row r="115" spans="1:9" ht="25.5" x14ac:dyDescent="0.25">
      <c r="A115" s="86" t="s">
        <v>427</v>
      </c>
      <c r="B115" s="122" t="s">
        <v>820</v>
      </c>
      <c r="C115" s="120"/>
      <c r="D115" s="120"/>
      <c r="E115" s="120"/>
      <c r="F115" s="113">
        <f>F116+F117</f>
        <v>130.19999999999999</v>
      </c>
      <c r="G115" s="113">
        <f t="shared" ref="G115:H115" si="56">G116+G117</f>
        <v>0</v>
      </c>
      <c r="H115" s="113">
        <f t="shared" si="56"/>
        <v>0</v>
      </c>
      <c r="I115" s="104">
        <f t="shared" si="35"/>
        <v>130.19999999999999</v>
      </c>
    </row>
    <row r="116" spans="1:9" ht="25.5" x14ac:dyDescent="0.25">
      <c r="A116" s="72" t="s">
        <v>379</v>
      </c>
      <c r="B116" s="121" t="s">
        <v>820</v>
      </c>
      <c r="C116" s="73" t="s">
        <v>61</v>
      </c>
      <c r="D116" s="73" t="s">
        <v>761</v>
      </c>
      <c r="E116" s="73" t="s">
        <v>759</v>
      </c>
      <c r="F116" s="113">
        <f>Ведомственная!G160</f>
        <v>130.19999999999999</v>
      </c>
      <c r="G116" s="113">
        <f>Ведомственная!H160</f>
        <v>0</v>
      </c>
      <c r="H116" s="113">
        <f>Ведомственная!I160</f>
        <v>0</v>
      </c>
      <c r="I116" s="104">
        <f t="shared" si="35"/>
        <v>130.19999999999999</v>
      </c>
    </row>
    <row r="117" spans="1:9" ht="25.5" outlineLevel="1" x14ac:dyDescent="0.25">
      <c r="A117" s="72" t="s">
        <v>381</v>
      </c>
      <c r="B117" s="121" t="s">
        <v>820</v>
      </c>
      <c r="C117" s="73" t="s">
        <v>159</v>
      </c>
      <c r="D117" s="73" t="s">
        <v>761</v>
      </c>
      <c r="E117" s="73" t="s">
        <v>759</v>
      </c>
      <c r="F117" s="113">
        <f>Ведомственная!G161</f>
        <v>0</v>
      </c>
      <c r="G117" s="113">
        <f>Ведомственная!H161</f>
        <v>0</v>
      </c>
      <c r="H117" s="113">
        <f>Ведомственная!I161</f>
        <v>0</v>
      </c>
      <c r="I117" s="104">
        <f t="shared" si="35"/>
        <v>0</v>
      </c>
    </row>
    <row r="118" spans="1:9" ht="38.25" outlineLevel="1" x14ac:dyDescent="0.25">
      <c r="A118" s="86" t="s">
        <v>428</v>
      </c>
      <c r="B118" s="122" t="s">
        <v>821</v>
      </c>
      <c r="C118" s="120"/>
      <c r="D118" s="120"/>
      <c r="E118" s="120"/>
      <c r="F118" s="113">
        <f>F119+F120</f>
        <v>0</v>
      </c>
      <c r="G118" s="113">
        <f t="shared" ref="G118:H118" si="57">G119+G120</f>
        <v>0</v>
      </c>
      <c r="H118" s="113">
        <f t="shared" si="57"/>
        <v>0</v>
      </c>
      <c r="I118" s="104">
        <f t="shared" si="35"/>
        <v>0</v>
      </c>
    </row>
    <row r="119" spans="1:9" ht="25.5" outlineLevel="1" x14ac:dyDescent="0.25">
      <c r="A119" s="72" t="s">
        <v>379</v>
      </c>
      <c r="B119" s="121" t="s">
        <v>821</v>
      </c>
      <c r="C119" s="73" t="s">
        <v>61</v>
      </c>
      <c r="D119" s="73" t="s">
        <v>761</v>
      </c>
      <c r="E119" s="73" t="s">
        <v>759</v>
      </c>
      <c r="F119" s="113">
        <f>Ведомственная!G163</f>
        <v>0</v>
      </c>
      <c r="G119" s="113">
        <f>Ведомственная!H163</f>
        <v>0</v>
      </c>
      <c r="H119" s="113">
        <f>Ведомственная!I163</f>
        <v>0</v>
      </c>
      <c r="I119" s="104">
        <f t="shared" si="35"/>
        <v>0</v>
      </c>
    </row>
    <row r="120" spans="1:9" ht="25.5" outlineLevel="1" x14ac:dyDescent="0.25">
      <c r="A120" s="72" t="s">
        <v>388</v>
      </c>
      <c r="B120" s="121" t="s">
        <v>821</v>
      </c>
      <c r="C120" s="73" t="s">
        <v>154</v>
      </c>
      <c r="D120" s="73" t="s">
        <v>761</v>
      </c>
      <c r="E120" s="73" t="s">
        <v>759</v>
      </c>
      <c r="F120" s="113">
        <f>Ведомственная!G164</f>
        <v>0</v>
      </c>
      <c r="G120" s="113">
        <f>Ведомственная!H164</f>
        <v>0</v>
      </c>
      <c r="H120" s="113">
        <f>Ведомственная!I164</f>
        <v>0</v>
      </c>
      <c r="I120" s="104">
        <f t="shared" si="35"/>
        <v>0</v>
      </c>
    </row>
    <row r="121" spans="1:9" ht="38.25" outlineLevel="1" x14ac:dyDescent="0.25">
      <c r="A121" s="86" t="s">
        <v>429</v>
      </c>
      <c r="B121" s="122" t="s">
        <v>822</v>
      </c>
      <c r="C121" s="120"/>
      <c r="D121" s="120"/>
      <c r="E121" s="120"/>
      <c r="F121" s="113">
        <f>F122</f>
        <v>0</v>
      </c>
      <c r="G121" s="113">
        <f t="shared" ref="G121:H121" si="58">G122</f>
        <v>0</v>
      </c>
      <c r="H121" s="113">
        <f t="shared" si="58"/>
        <v>0</v>
      </c>
      <c r="I121" s="104">
        <f t="shared" si="35"/>
        <v>0</v>
      </c>
    </row>
    <row r="122" spans="1:9" ht="25.5" outlineLevel="1" x14ac:dyDescent="0.25">
      <c r="A122" s="72" t="s">
        <v>379</v>
      </c>
      <c r="B122" s="121" t="s">
        <v>822</v>
      </c>
      <c r="C122" s="73" t="s">
        <v>61</v>
      </c>
      <c r="D122" s="73" t="s">
        <v>761</v>
      </c>
      <c r="E122" s="73" t="s">
        <v>759</v>
      </c>
      <c r="F122" s="113">
        <f>Ведомственная!G166</f>
        <v>0</v>
      </c>
      <c r="G122" s="113">
        <f>Ведомственная!H166</f>
        <v>0</v>
      </c>
      <c r="H122" s="113">
        <f>Ведомственная!I166</f>
        <v>0</v>
      </c>
      <c r="I122" s="104">
        <f t="shared" si="35"/>
        <v>0</v>
      </c>
    </row>
    <row r="123" spans="1:9" ht="25.5" outlineLevel="1" x14ac:dyDescent="0.25">
      <c r="A123" s="86" t="s">
        <v>422</v>
      </c>
      <c r="B123" s="122" t="s">
        <v>823</v>
      </c>
      <c r="C123" s="120"/>
      <c r="D123" s="120"/>
      <c r="E123" s="120"/>
      <c r="F123" s="113">
        <f>F124</f>
        <v>105.3</v>
      </c>
      <c r="G123" s="113">
        <f t="shared" ref="G123:H123" si="59">G124</f>
        <v>0</v>
      </c>
      <c r="H123" s="113">
        <f t="shared" si="59"/>
        <v>0</v>
      </c>
      <c r="I123" s="104">
        <f t="shared" si="35"/>
        <v>105.3</v>
      </c>
    </row>
    <row r="124" spans="1:9" ht="25.5" outlineLevel="1" x14ac:dyDescent="0.25">
      <c r="A124" s="72" t="s">
        <v>379</v>
      </c>
      <c r="B124" s="121" t="s">
        <v>823</v>
      </c>
      <c r="C124" s="73" t="s">
        <v>61</v>
      </c>
      <c r="D124" s="73" t="s">
        <v>761</v>
      </c>
      <c r="E124" s="73" t="s">
        <v>759</v>
      </c>
      <c r="F124" s="113">
        <f>Ведомственная!G168</f>
        <v>105.3</v>
      </c>
      <c r="G124" s="113">
        <f>Ведомственная!H168</f>
        <v>0</v>
      </c>
      <c r="H124" s="113">
        <f>Ведомственная!I168</f>
        <v>0</v>
      </c>
      <c r="I124" s="104">
        <f t="shared" si="35"/>
        <v>105.3</v>
      </c>
    </row>
    <row r="125" spans="1:9" ht="38.25" outlineLevel="1" x14ac:dyDescent="0.25">
      <c r="A125" s="86" t="s">
        <v>433</v>
      </c>
      <c r="B125" s="122" t="s">
        <v>827</v>
      </c>
      <c r="C125" s="120"/>
      <c r="D125" s="120"/>
      <c r="E125" s="120"/>
      <c r="F125" s="113">
        <f>F126</f>
        <v>0</v>
      </c>
      <c r="G125" s="113">
        <f t="shared" ref="G125:H125" si="60">G126</f>
        <v>0</v>
      </c>
      <c r="H125" s="113">
        <f t="shared" si="60"/>
        <v>0</v>
      </c>
      <c r="I125" s="104">
        <f t="shared" si="35"/>
        <v>0</v>
      </c>
    </row>
    <row r="126" spans="1:9" ht="38.25" outlineLevel="1" x14ac:dyDescent="0.25">
      <c r="A126" s="72" t="s">
        <v>432</v>
      </c>
      <c r="B126" s="121" t="s">
        <v>827</v>
      </c>
      <c r="C126" s="73" t="s">
        <v>262</v>
      </c>
      <c r="D126" s="73" t="s">
        <v>761</v>
      </c>
      <c r="E126" s="73" t="s">
        <v>761</v>
      </c>
      <c r="F126" s="113">
        <f>Ведомственная!G180</f>
        <v>0</v>
      </c>
      <c r="G126" s="113">
        <f>Ведомственная!H180</f>
        <v>0</v>
      </c>
      <c r="H126" s="113">
        <f>Ведомственная!I180</f>
        <v>0</v>
      </c>
      <c r="I126" s="104">
        <f t="shared" si="35"/>
        <v>0</v>
      </c>
    </row>
    <row r="127" spans="1:9" ht="25.5" outlineLevel="1" x14ac:dyDescent="0.25">
      <c r="A127" s="117" t="s">
        <v>468</v>
      </c>
      <c r="B127" s="119" t="s">
        <v>824</v>
      </c>
      <c r="C127" s="118"/>
      <c r="D127" s="118"/>
      <c r="E127" s="118"/>
      <c r="F127" s="113">
        <f>F128</f>
        <v>0</v>
      </c>
      <c r="G127" s="113">
        <f t="shared" ref="G127:H128" si="61">G128</f>
        <v>0</v>
      </c>
      <c r="H127" s="113">
        <f t="shared" si="61"/>
        <v>0</v>
      </c>
      <c r="I127" s="104">
        <f t="shared" si="35"/>
        <v>0</v>
      </c>
    </row>
    <row r="128" spans="1:9" ht="25.5" x14ac:dyDescent="0.25">
      <c r="A128" s="86" t="s">
        <v>430</v>
      </c>
      <c r="B128" s="122" t="s">
        <v>825</v>
      </c>
      <c r="C128" s="120"/>
      <c r="D128" s="120"/>
      <c r="E128" s="120"/>
      <c r="F128" s="113">
        <f>F129</f>
        <v>0</v>
      </c>
      <c r="G128" s="113">
        <f t="shared" si="61"/>
        <v>0</v>
      </c>
      <c r="H128" s="113">
        <f t="shared" si="61"/>
        <v>0</v>
      </c>
      <c r="I128" s="104">
        <f t="shared" si="35"/>
        <v>0</v>
      </c>
    </row>
    <row r="129" spans="1:9" ht="25.5" outlineLevel="1" x14ac:dyDescent="0.25">
      <c r="A129" s="72" t="s">
        <v>379</v>
      </c>
      <c r="B129" s="121" t="s">
        <v>825</v>
      </c>
      <c r="C129" s="73" t="s">
        <v>61</v>
      </c>
      <c r="D129" s="73" t="s">
        <v>761</v>
      </c>
      <c r="E129" s="73" t="s">
        <v>759</v>
      </c>
      <c r="F129" s="113">
        <f>Ведомственная!G171</f>
        <v>0</v>
      </c>
      <c r="G129" s="113">
        <f>Ведомственная!H171</f>
        <v>0</v>
      </c>
      <c r="H129" s="113">
        <f>Ведомственная!I171</f>
        <v>0</v>
      </c>
      <c r="I129" s="104">
        <f t="shared" si="35"/>
        <v>0</v>
      </c>
    </row>
    <row r="130" spans="1:9" ht="38.25" outlineLevel="1" x14ac:dyDescent="0.25">
      <c r="A130" s="153" t="s">
        <v>436</v>
      </c>
      <c r="B130" s="154" t="s">
        <v>828</v>
      </c>
      <c r="C130" s="155"/>
      <c r="D130" s="155"/>
      <c r="E130" s="155"/>
      <c r="F130" s="152">
        <f>F131+F141</f>
        <v>869.6</v>
      </c>
      <c r="G130" s="152">
        <f t="shared" ref="G130:H130" si="62">G131+G141</f>
        <v>450</v>
      </c>
      <c r="H130" s="152">
        <f t="shared" si="62"/>
        <v>200</v>
      </c>
      <c r="I130" s="104">
        <f t="shared" si="35"/>
        <v>1519.6</v>
      </c>
    </row>
    <row r="131" spans="1:9" ht="38.25" x14ac:dyDescent="0.25">
      <c r="A131" s="156" t="s">
        <v>437</v>
      </c>
      <c r="B131" s="157" t="s">
        <v>829</v>
      </c>
      <c r="C131" s="158"/>
      <c r="D131" s="158"/>
      <c r="E131" s="158"/>
      <c r="F131" s="159">
        <f>F132+F136+F139</f>
        <v>850.6</v>
      </c>
      <c r="G131" s="159">
        <f t="shared" ref="G131:H131" si="63">G132+G136+G139</f>
        <v>450</v>
      </c>
      <c r="H131" s="159">
        <f t="shared" si="63"/>
        <v>200</v>
      </c>
      <c r="I131" s="104">
        <f t="shared" si="35"/>
        <v>1500.6</v>
      </c>
    </row>
    <row r="132" spans="1:9" ht="25.5" outlineLevel="1" x14ac:dyDescent="0.25">
      <c r="A132" s="86" t="s">
        <v>439</v>
      </c>
      <c r="B132" s="122" t="s">
        <v>830</v>
      </c>
      <c r="C132" s="120"/>
      <c r="D132" s="120"/>
      <c r="E132" s="120"/>
      <c r="F132" s="113">
        <f>F133+F134+F135</f>
        <v>850.6</v>
      </c>
      <c r="G132" s="113">
        <f t="shared" ref="G132:H132" si="64">G133+G134+G135</f>
        <v>450</v>
      </c>
      <c r="H132" s="113">
        <f t="shared" si="64"/>
        <v>200</v>
      </c>
      <c r="I132" s="104">
        <f t="shared" si="35"/>
        <v>1500.6</v>
      </c>
    </row>
    <row r="133" spans="1:9" ht="25.5" outlineLevel="1" x14ac:dyDescent="0.25">
      <c r="A133" s="72" t="s">
        <v>379</v>
      </c>
      <c r="B133" s="121" t="s">
        <v>830</v>
      </c>
      <c r="C133" s="73" t="s">
        <v>61</v>
      </c>
      <c r="D133" s="73" t="s">
        <v>762</v>
      </c>
      <c r="E133" s="73" t="s">
        <v>757</v>
      </c>
      <c r="F133" s="113">
        <f>Ведомственная!G187</f>
        <v>390</v>
      </c>
      <c r="G133" s="113">
        <f>Ведомственная!H187</f>
        <v>450</v>
      </c>
      <c r="H133" s="113">
        <f>Ведомственная!I187</f>
        <v>200</v>
      </c>
      <c r="I133" s="104">
        <f t="shared" si="35"/>
        <v>1040</v>
      </c>
    </row>
    <row r="134" spans="1:9" ht="25.5" outlineLevel="1" x14ac:dyDescent="0.25">
      <c r="A134" s="72" t="s">
        <v>388</v>
      </c>
      <c r="B134" s="121" t="s">
        <v>830</v>
      </c>
      <c r="C134" s="73" t="s">
        <v>154</v>
      </c>
      <c r="D134" s="73" t="s">
        <v>762</v>
      </c>
      <c r="E134" s="73" t="s">
        <v>757</v>
      </c>
      <c r="F134" s="113">
        <f>Ведомственная!G188</f>
        <v>460.6</v>
      </c>
      <c r="G134" s="113">
        <f>Ведомственная!H188</f>
        <v>0</v>
      </c>
      <c r="H134" s="113">
        <f>Ведомственная!I188</f>
        <v>0</v>
      </c>
      <c r="I134" s="104">
        <f t="shared" si="35"/>
        <v>460.6</v>
      </c>
    </row>
    <row r="135" spans="1:9" ht="25.5" outlineLevel="1" x14ac:dyDescent="0.25">
      <c r="A135" s="72" t="s">
        <v>381</v>
      </c>
      <c r="B135" s="121" t="s">
        <v>830</v>
      </c>
      <c r="C135" s="73" t="s">
        <v>159</v>
      </c>
      <c r="D135" s="73" t="s">
        <v>762</v>
      </c>
      <c r="E135" s="73" t="s">
        <v>757</v>
      </c>
      <c r="F135" s="113">
        <f>Ведомственная!G189</f>
        <v>0</v>
      </c>
      <c r="G135" s="113">
        <f>Ведомственная!H189</f>
        <v>0</v>
      </c>
      <c r="H135" s="113">
        <f>Ведомственная!I189</f>
        <v>0</v>
      </c>
      <c r="I135" s="104">
        <f t="shared" si="35"/>
        <v>0</v>
      </c>
    </row>
    <row r="136" spans="1:9" ht="51" outlineLevel="1" x14ac:dyDescent="0.25">
      <c r="A136" s="72" t="s">
        <v>464</v>
      </c>
      <c r="B136" s="123" t="s">
        <v>831</v>
      </c>
      <c r="C136" s="120"/>
      <c r="D136" s="73"/>
      <c r="E136" s="73"/>
      <c r="F136" s="113">
        <f>F137+F138</f>
        <v>0</v>
      </c>
      <c r="G136" s="113">
        <f>Ведомственная!H190</f>
        <v>0</v>
      </c>
      <c r="H136" s="113">
        <f>Ведомственная!I190</f>
        <v>0</v>
      </c>
      <c r="I136" s="104">
        <f t="shared" si="35"/>
        <v>0</v>
      </c>
    </row>
    <row r="137" spans="1:9" ht="25.5" x14ac:dyDescent="0.25">
      <c r="A137" s="86" t="s">
        <v>439</v>
      </c>
      <c r="B137" s="123" t="s">
        <v>831</v>
      </c>
      <c r="C137" s="124" t="s">
        <v>61</v>
      </c>
      <c r="D137" s="73" t="s">
        <v>762</v>
      </c>
      <c r="E137" s="73" t="s">
        <v>757</v>
      </c>
      <c r="F137" s="113">
        <f>Ведомственная!G191</f>
        <v>0</v>
      </c>
      <c r="G137" s="113">
        <f>Ведомственная!H191</f>
        <v>0</v>
      </c>
      <c r="H137" s="113">
        <f>Ведомственная!I191</f>
        <v>0</v>
      </c>
      <c r="I137" s="104">
        <f t="shared" si="35"/>
        <v>0</v>
      </c>
    </row>
    <row r="138" spans="1:9" ht="25.5" x14ac:dyDescent="0.25">
      <c r="A138" s="72" t="s">
        <v>388</v>
      </c>
      <c r="B138" s="123" t="s">
        <v>831</v>
      </c>
      <c r="C138" s="124" t="s">
        <v>154</v>
      </c>
      <c r="D138" s="73" t="s">
        <v>762</v>
      </c>
      <c r="E138" s="73" t="s">
        <v>757</v>
      </c>
      <c r="F138" s="113">
        <f>Ведомственная!G192</f>
        <v>0</v>
      </c>
      <c r="G138" s="113">
        <f>Ведомственная!H192</f>
        <v>0</v>
      </c>
      <c r="H138" s="113">
        <f>Ведомственная!I192</f>
        <v>0</v>
      </c>
      <c r="I138" s="104">
        <f t="shared" si="35"/>
        <v>0</v>
      </c>
    </row>
    <row r="139" spans="1:9" ht="25.5" outlineLevel="1" x14ac:dyDescent="0.25">
      <c r="A139" s="72" t="s">
        <v>465</v>
      </c>
      <c r="B139" s="123" t="s">
        <v>832</v>
      </c>
      <c r="C139" s="73"/>
      <c r="D139" s="124"/>
      <c r="E139" s="124"/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4">
        <f t="shared" si="35"/>
        <v>0</v>
      </c>
    </row>
    <row r="140" spans="1:9" ht="25.5" outlineLevel="1" x14ac:dyDescent="0.25">
      <c r="A140" s="86" t="s">
        <v>439</v>
      </c>
      <c r="B140" s="123" t="s">
        <v>832</v>
      </c>
      <c r="C140" s="124" t="s">
        <v>61</v>
      </c>
      <c r="D140" s="124" t="s">
        <v>762</v>
      </c>
      <c r="E140" s="124" t="s">
        <v>757</v>
      </c>
      <c r="F140" s="113">
        <f>Ведомственная!G194</f>
        <v>0</v>
      </c>
      <c r="G140" s="113">
        <f>Ведомственная!H194</f>
        <v>0</v>
      </c>
      <c r="H140" s="113">
        <f>Ведомственная!I194</f>
        <v>0</v>
      </c>
      <c r="I140" s="104">
        <f t="shared" ref="I140:I153" si="65">F140+G140+H140</f>
        <v>0</v>
      </c>
    </row>
    <row r="141" spans="1:9" ht="38.25" outlineLevel="1" x14ac:dyDescent="0.25">
      <c r="A141" s="156" t="s">
        <v>446</v>
      </c>
      <c r="B141" s="157" t="s">
        <v>833</v>
      </c>
      <c r="C141" s="158"/>
      <c r="D141" s="158"/>
      <c r="E141" s="158"/>
      <c r="F141" s="159">
        <f>F142+F144+F146</f>
        <v>19</v>
      </c>
      <c r="G141" s="159">
        <f t="shared" ref="G141:H141" si="66">G142+G144+G146</f>
        <v>0</v>
      </c>
      <c r="H141" s="159">
        <f t="shared" si="66"/>
        <v>0</v>
      </c>
      <c r="I141" s="104">
        <f t="shared" si="65"/>
        <v>19</v>
      </c>
    </row>
    <row r="142" spans="1:9" ht="38.25" outlineLevel="1" x14ac:dyDescent="0.25">
      <c r="A142" s="86" t="s">
        <v>438</v>
      </c>
      <c r="B142" s="126" t="s">
        <v>834</v>
      </c>
      <c r="C142" s="125"/>
      <c r="D142" s="125"/>
      <c r="E142" s="125"/>
      <c r="F142" s="113">
        <f>F143</f>
        <v>19</v>
      </c>
      <c r="G142" s="113">
        <f>Ведомственная!H196</f>
        <v>0</v>
      </c>
      <c r="H142" s="113">
        <f>Ведомственная!I196</f>
        <v>0</v>
      </c>
      <c r="I142" s="104">
        <f t="shared" si="65"/>
        <v>19</v>
      </c>
    </row>
    <row r="143" spans="1:9" ht="25.5" outlineLevel="1" x14ac:dyDescent="0.25">
      <c r="A143" s="72" t="s">
        <v>379</v>
      </c>
      <c r="B143" s="123" t="s">
        <v>834</v>
      </c>
      <c r="C143" s="124" t="s">
        <v>61</v>
      </c>
      <c r="D143" s="124" t="s">
        <v>762</v>
      </c>
      <c r="E143" s="124" t="s">
        <v>757</v>
      </c>
      <c r="F143" s="113">
        <f>Ведомственная!G197</f>
        <v>19</v>
      </c>
      <c r="G143" s="113">
        <f>Ведомственная!H197</f>
        <v>0</v>
      </c>
      <c r="H143" s="113">
        <f>Ведомственная!I197</f>
        <v>0</v>
      </c>
      <c r="I143" s="104">
        <f t="shared" si="65"/>
        <v>19</v>
      </c>
    </row>
    <row r="144" spans="1:9" ht="25.5" outlineLevel="1" x14ac:dyDescent="0.25">
      <c r="A144" s="86" t="s">
        <v>447</v>
      </c>
      <c r="B144" s="122" t="s">
        <v>836</v>
      </c>
      <c r="C144" s="120"/>
      <c r="D144" s="120"/>
      <c r="E144" s="120"/>
      <c r="F144" s="113">
        <f>F145</f>
        <v>0</v>
      </c>
      <c r="G144" s="113">
        <f>Ведомственная!H216</f>
        <v>0</v>
      </c>
      <c r="H144" s="113">
        <f>Ведомственная!I216</f>
        <v>0</v>
      </c>
      <c r="I144" s="104">
        <f t="shared" si="65"/>
        <v>0</v>
      </c>
    </row>
    <row r="145" spans="1:9" ht="25.5" x14ac:dyDescent="0.25">
      <c r="A145" s="72" t="s">
        <v>379</v>
      </c>
      <c r="B145" s="121" t="s">
        <v>836</v>
      </c>
      <c r="C145" s="73" t="s">
        <v>61</v>
      </c>
      <c r="D145" s="73" t="s">
        <v>26</v>
      </c>
      <c r="E145" s="73" t="s">
        <v>757</v>
      </c>
      <c r="F145" s="113">
        <f>Ведомственная!G217</f>
        <v>0</v>
      </c>
      <c r="G145" s="113">
        <f>Ведомственная!H217</f>
        <v>0</v>
      </c>
      <c r="H145" s="113">
        <f>Ведомственная!I217</f>
        <v>0</v>
      </c>
      <c r="I145" s="104">
        <f t="shared" si="65"/>
        <v>0</v>
      </c>
    </row>
    <row r="146" spans="1:9" ht="38.25" x14ac:dyDescent="0.25">
      <c r="A146" s="86" t="s">
        <v>463</v>
      </c>
      <c r="B146" s="123" t="s">
        <v>837</v>
      </c>
      <c r="C146" s="120"/>
      <c r="D146" s="120"/>
      <c r="E146" s="120"/>
      <c r="F146" s="113">
        <f>F147</f>
        <v>0</v>
      </c>
      <c r="G146" s="113">
        <f>Ведомственная!H222</f>
        <v>0</v>
      </c>
      <c r="H146" s="113">
        <f>Ведомственная!I222</f>
        <v>0</v>
      </c>
      <c r="I146" s="104">
        <f t="shared" si="65"/>
        <v>0</v>
      </c>
    </row>
    <row r="147" spans="1:9" ht="25.5" x14ac:dyDescent="0.25">
      <c r="A147" s="72" t="s">
        <v>379</v>
      </c>
      <c r="B147" s="123" t="s">
        <v>837</v>
      </c>
      <c r="C147" s="124" t="s">
        <v>61</v>
      </c>
      <c r="D147" s="73" t="s">
        <v>26</v>
      </c>
      <c r="E147" s="73" t="s">
        <v>758</v>
      </c>
      <c r="F147" s="113">
        <f>Ведомственная!G223</f>
        <v>0</v>
      </c>
      <c r="G147" s="113">
        <f>Ведомственная!H223</f>
        <v>0</v>
      </c>
      <c r="H147" s="113">
        <f>Ведомственная!I223</f>
        <v>0</v>
      </c>
      <c r="I147" s="104">
        <f t="shared" si="65"/>
        <v>0</v>
      </c>
    </row>
    <row r="148" spans="1:9" x14ac:dyDescent="0.25">
      <c r="A148" s="160"/>
      <c r="B148" s="161"/>
      <c r="C148" s="162"/>
      <c r="D148" s="162"/>
      <c r="E148" s="162"/>
      <c r="F148" s="163" t="str">
        <f>Ведомственная!G231</f>
        <v>х</v>
      </c>
      <c r="G148" s="163">
        <f>Ведомственная!H231</f>
        <v>69.075000000000003</v>
      </c>
      <c r="H148" s="163">
        <f>Ведомственная!I231</f>
        <v>159.69999999999999</v>
      </c>
      <c r="I148" s="104" t="e">
        <f t="shared" si="65"/>
        <v>#VALUE!</v>
      </c>
    </row>
    <row r="149" spans="1:9" x14ac:dyDescent="0.25">
      <c r="A149" s="164" t="s">
        <v>452</v>
      </c>
      <c r="B149" s="165"/>
      <c r="C149" s="166"/>
      <c r="D149" s="166"/>
      <c r="E149" s="166"/>
      <c r="F149" s="167" t="str">
        <f>Ведомственная!G232</f>
        <v>х</v>
      </c>
      <c r="G149" s="167">
        <f>Ведомственная!H232</f>
        <v>69.075000000000003</v>
      </c>
      <c r="H149" s="167">
        <f>Ведомственная!I232</f>
        <v>159.69999999999999</v>
      </c>
      <c r="I149" s="104" t="e">
        <f t="shared" si="65"/>
        <v>#VALUE!</v>
      </c>
    </row>
    <row r="150" spans="1:9" x14ac:dyDescent="0.25">
      <c r="A150" s="168" t="s">
        <v>453</v>
      </c>
      <c r="B150" s="169" t="s">
        <v>365</v>
      </c>
      <c r="C150" s="170"/>
      <c r="D150" s="170"/>
      <c r="E150" s="170"/>
      <c r="F150" s="171" t="str">
        <f>Ведомственная!G233</f>
        <v>х</v>
      </c>
      <c r="G150" s="171">
        <f>Ведомственная!H233</f>
        <v>69.075000000000003</v>
      </c>
      <c r="H150" s="171">
        <f>Ведомственная!I233</f>
        <v>159.69999999999999</v>
      </c>
      <c r="I150" s="104" t="e">
        <f t="shared" si="65"/>
        <v>#VALUE!</v>
      </c>
    </row>
    <row r="151" spans="1:9" x14ac:dyDescent="0.25">
      <c r="A151" s="72"/>
      <c r="B151" s="121" t="s">
        <v>365</v>
      </c>
      <c r="C151" s="73" t="s">
        <v>366</v>
      </c>
      <c r="D151" s="73" t="s">
        <v>364</v>
      </c>
      <c r="E151" s="73"/>
      <c r="F151" s="129" t="str">
        <f>Ведомственная!G234</f>
        <v>х</v>
      </c>
      <c r="G151" s="129">
        <f>Ведомственная!H234</f>
        <v>69.075000000000003</v>
      </c>
      <c r="H151" s="129">
        <f>Ведомственная!I234</f>
        <v>159.69999999999999</v>
      </c>
      <c r="I151" s="104" t="e">
        <f t="shared" si="65"/>
        <v>#VALUE!</v>
      </c>
    </row>
    <row r="152" spans="1:9" x14ac:dyDescent="0.25">
      <c r="A152" s="130"/>
      <c r="B152" s="132"/>
      <c r="C152" s="131"/>
      <c r="D152" s="131"/>
      <c r="E152" s="131"/>
      <c r="F152" s="133">
        <f>Ведомственная!G235</f>
        <v>0</v>
      </c>
      <c r="G152" s="133">
        <f>Ведомственная!H235</f>
        <v>0</v>
      </c>
      <c r="H152" s="133">
        <f>Ведомственная!I235</f>
        <v>0</v>
      </c>
      <c r="I152" s="104">
        <f t="shared" si="65"/>
        <v>0</v>
      </c>
    </row>
    <row r="153" spans="1:9" x14ac:dyDescent="0.25">
      <c r="A153" s="135" t="s">
        <v>454</v>
      </c>
      <c r="B153" s="137"/>
      <c r="C153" s="136"/>
      <c r="D153" s="136"/>
      <c r="E153" s="136"/>
      <c r="F153" s="138">
        <f>Ведомственная!G236</f>
        <v>6754</v>
      </c>
      <c r="G153" s="138">
        <f>Ведомственная!H236</f>
        <v>3870.56052</v>
      </c>
      <c r="H153" s="138">
        <f>Ведомственная!I236</f>
        <v>3184.6105199999997</v>
      </c>
      <c r="I153" s="104">
        <f t="shared" si="65"/>
        <v>13809.171039999999</v>
      </c>
    </row>
    <row r="154" spans="1:9" x14ac:dyDescent="0.25">
      <c r="A154" s="139"/>
      <c r="B154" s="140"/>
      <c r="C154" s="139"/>
      <c r="D154" s="139"/>
      <c r="E154" s="139"/>
      <c r="F154" s="139"/>
      <c r="G154" s="139"/>
      <c r="H154" s="139"/>
    </row>
    <row r="155" spans="1:9" x14ac:dyDescent="0.25">
      <c r="A155" s="141"/>
      <c r="B155" s="143"/>
      <c r="C155" s="142"/>
      <c r="D155" s="142"/>
      <c r="E155" s="142"/>
      <c r="F155" s="142"/>
      <c r="G155" s="142"/>
      <c r="H155" s="142"/>
    </row>
  </sheetData>
  <sheetProtection autoFilter="0"/>
  <autoFilter ref="A8:I153" xr:uid="{00000000-0009-0000-0000-000005000000}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opLeftCell="A4" zoomScale="90" zoomScaleNormal="90" workbookViewId="0">
      <selection sqref="A1:XFD1048576"/>
    </sheetView>
  </sheetViews>
  <sheetFormatPr defaultColWidth="9.140625" defaultRowHeight="15" x14ac:dyDescent="0.25"/>
  <cols>
    <col min="1" max="1" width="68" style="172" customWidth="1"/>
    <col min="2" max="2" width="27.42578125" style="172" customWidth="1"/>
    <col min="3" max="16384" width="9.140625" style="172"/>
  </cols>
  <sheetData>
    <row r="1" spans="1:8" x14ac:dyDescent="0.25">
      <c r="B1" s="173" t="s">
        <v>752</v>
      </c>
    </row>
    <row r="2" spans="1:8" ht="127.9" customHeight="1" x14ac:dyDescent="0.25">
      <c r="B2" s="174" t="s">
        <v>747</v>
      </c>
    </row>
    <row r="3" spans="1:8" x14ac:dyDescent="0.25">
      <c r="B3" s="175" t="s">
        <v>748</v>
      </c>
    </row>
    <row r="4" spans="1:8" ht="45.6" customHeight="1" x14ac:dyDescent="0.25">
      <c r="A4" s="244" t="s">
        <v>840</v>
      </c>
      <c r="B4" s="244"/>
      <c r="C4" s="176"/>
      <c r="D4" s="176"/>
      <c r="E4" s="176"/>
      <c r="F4" s="176"/>
      <c r="G4" s="176"/>
      <c r="H4" s="176"/>
    </row>
    <row r="5" spans="1:8" ht="18.75" x14ac:dyDescent="0.3">
      <c r="A5" s="36"/>
    </row>
    <row r="6" spans="1:8" x14ac:dyDescent="0.25">
      <c r="A6" s="147" t="s">
        <v>604</v>
      </c>
      <c r="B6" s="147" t="s">
        <v>664</v>
      </c>
    </row>
    <row r="7" spans="1:8" x14ac:dyDescent="0.25">
      <c r="A7" s="64">
        <v>1</v>
      </c>
      <c r="B7" s="64">
        <v>2</v>
      </c>
    </row>
    <row r="8" spans="1:8" x14ac:dyDescent="0.25">
      <c r="A8" s="69" t="s">
        <v>599</v>
      </c>
      <c r="B8" s="177">
        <f>B9</f>
        <v>831</v>
      </c>
    </row>
    <row r="9" spans="1:8" x14ac:dyDescent="0.25">
      <c r="A9" s="178" t="s">
        <v>600</v>
      </c>
      <c r="B9" s="179">
        <f>B10</f>
        <v>831</v>
      </c>
    </row>
    <row r="10" spans="1:8" ht="26.25" x14ac:dyDescent="0.25">
      <c r="A10" s="180" t="s">
        <v>663</v>
      </c>
      <c r="B10" s="179">
        <f>B11</f>
        <v>831</v>
      </c>
    </row>
    <row r="11" spans="1:8" x14ac:dyDescent="0.25">
      <c r="A11" s="180" t="s">
        <v>601</v>
      </c>
      <c r="B11" s="179">
        <f>B12+B13+B14+B16+B15</f>
        <v>831</v>
      </c>
    </row>
    <row r="12" spans="1:8" ht="25.5" x14ac:dyDescent="0.25">
      <c r="A12" s="181" t="s">
        <v>602</v>
      </c>
      <c r="B12" s="179"/>
    </row>
    <row r="13" spans="1:8" ht="25.5" x14ac:dyDescent="0.25">
      <c r="A13" s="181" t="s">
        <v>665</v>
      </c>
      <c r="B13" s="179">
        <f>Ведомственная!G100</f>
        <v>0</v>
      </c>
    </row>
    <row r="14" spans="1:8" x14ac:dyDescent="0.25">
      <c r="A14" s="181" t="s">
        <v>666</v>
      </c>
      <c r="B14" s="179">
        <f>Ведомственная!G95-Ведомственная!G100</f>
        <v>831</v>
      </c>
    </row>
    <row r="15" spans="1:8" ht="38.25" x14ac:dyDescent="0.25">
      <c r="A15" s="181" t="s">
        <v>667</v>
      </c>
      <c r="B15" s="179">
        <f>Ведомственная!G102</f>
        <v>0</v>
      </c>
    </row>
    <row r="16" spans="1:8" ht="63.75" x14ac:dyDescent="0.25">
      <c r="A16" s="181" t="s">
        <v>603</v>
      </c>
      <c r="B16" s="182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1"/>
  <sheetViews>
    <sheetView zoomScale="90" zoomScaleNormal="90" workbookViewId="0">
      <selection activeCell="G8" sqref="G8"/>
    </sheetView>
  </sheetViews>
  <sheetFormatPr defaultColWidth="8.85546875" defaultRowHeight="12.75" x14ac:dyDescent="0.2"/>
  <cols>
    <col min="1" max="1" width="30.28515625" style="77" customWidth="1"/>
    <col min="2" max="2" width="13.85546875" style="77" customWidth="1"/>
    <col min="3" max="3" width="11.42578125" style="77" customWidth="1"/>
    <col min="4" max="5" width="7.42578125" style="77" customWidth="1"/>
    <col min="6" max="6" width="15.42578125" style="77" customWidth="1"/>
    <col min="7" max="8" width="16.140625" style="77" customWidth="1"/>
    <col min="9" max="16384" width="8.85546875" style="77"/>
  </cols>
  <sheetData>
    <row r="1" spans="1:8" x14ac:dyDescent="0.2">
      <c r="G1" s="216" t="s">
        <v>753</v>
      </c>
      <c r="H1" s="216"/>
    </row>
    <row r="2" spans="1:8" ht="93.6" customHeight="1" x14ac:dyDescent="0.2">
      <c r="G2" s="217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v>
      </c>
      <c r="H2" s="217"/>
    </row>
    <row r="3" spans="1:8" ht="20.45" customHeight="1" x14ac:dyDescent="0.2">
      <c r="G3" s="216" t="str">
        <f>Ведомственная!H3</f>
        <v>от "___" декабря 2023 года № _____</v>
      </c>
      <c r="H3" s="216"/>
    </row>
    <row r="4" spans="1:8" ht="58.15" customHeight="1" x14ac:dyDescent="0.2">
      <c r="A4" s="245" t="s">
        <v>671</v>
      </c>
      <c r="B4" s="245"/>
      <c r="C4" s="245"/>
      <c r="D4" s="245"/>
      <c r="E4" s="245"/>
      <c r="F4" s="245"/>
      <c r="G4" s="245"/>
      <c r="H4" s="245"/>
    </row>
    <row r="5" spans="1:8" ht="15" customHeight="1" x14ac:dyDescent="0.2">
      <c r="A5" s="246" t="s">
        <v>669</v>
      </c>
      <c r="B5" s="246"/>
      <c r="C5" s="246"/>
      <c r="D5" s="246"/>
      <c r="E5" s="246"/>
      <c r="F5" s="246"/>
      <c r="G5" s="246"/>
      <c r="H5" s="246"/>
    </row>
    <row r="6" spans="1:8" ht="43.15" customHeight="1" x14ac:dyDescent="0.2">
      <c r="A6" s="183" t="s">
        <v>370</v>
      </c>
      <c r="B6" s="183" t="s">
        <v>768</v>
      </c>
      <c r="C6" s="184" t="s">
        <v>769</v>
      </c>
      <c r="D6" s="184" t="s">
        <v>767</v>
      </c>
      <c r="E6" s="184" t="s">
        <v>770</v>
      </c>
      <c r="F6" s="185" t="s">
        <v>371</v>
      </c>
      <c r="G6" s="185" t="s">
        <v>372</v>
      </c>
      <c r="H6" s="185" t="s">
        <v>489</v>
      </c>
    </row>
    <row r="7" spans="1:8" x14ac:dyDescent="0.2">
      <c r="A7" s="183">
        <v>1</v>
      </c>
      <c r="B7" s="183">
        <v>2</v>
      </c>
      <c r="C7" s="183">
        <v>3</v>
      </c>
      <c r="D7" s="183">
        <v>4</v>
      </c>
      <c r="E7" s="183">
        <v>5</v>
      </c>
      <c r="F7" s="183">
        <v>6</v>
      </c>
      <c r="G7" s="183">
        <v>7</v>
      </c>
      <c r="H7" s="183">
        <v>8</v>
      </c>
    </row>
    <row r="8" spans="1:8" x14ac:dyDescent="0.2">
      <c r="A8" s="186" t="s">
        <v>440</v>
      </c>
      <c r="B8" s="183" t="s">
        <v>605</v>
      </c>
      <c r="C8" s="187"/>
      <c r="D8" s="187"/>
      <c r="E8" s="187"/>
      <c r="F8" s="188">
        <f>F9</f>
        <v>284</v>
      </c>
      <c r="G8" s="188">
        <f t="shared" ref="G8:H10" si="0">G9</f>
        <v>350</v>
      </c>
      <c r="H8" s="188">
        <f t="shared" si="0"/>
        <v>290</v>
      </c>
    </row>
    <row r="9" spans="1:8" ht="25.5" x14ac:dyDescent="0.2">
      <c r="A9" s="189" t="s">
        <v>606</v>
      </c>
      <c r="B9" s="190" t="s">
        <v>607</v>
      </c>
      <c r="C9" s="190"/>
      <c r="D9" s="190"/>
      <c r="E9" s="190"/>
      <c r="F9" s="191">
        <f>F10</f>
        <v>284</v>
      </c>
      <c r="G9" s="191">
        <f t="shared" si="0"/>
        <v>350</v>
      </c>
      <c r="H9" s="191">
        <f t="shared" si="0"/>
        <v>290</v>
      </c>
    </row>
    <row r="10" spans="1:8" ht="38.25" x14ac:dyDescent="0.2">
      <c r="A10" s="189" t="s">
        <v>608</v>
      </c>
      <c r="B10" s="190" t="s">
        <v>609</v>
      </c>
      <c r="C10" s="189"/>
      <c r="D10" s="189"/>
      <c r="E10" s="189"/>
      <c r="F10" s="191">
        <f>F11</f>
        <v>284</v>
      </c>
      <c r="G10" s="191">
        <f t="shared" si="0"/>
        <v>350</v>
      </c>
      <c r="H10" s="191">
        <f t="shared" si="0"/>
        <v>290</v>
      </c>
    </row>
    <row r="11" spans="1:8" ht="63.75" x14ac:dyDescent="0.2">
      <c r="A11" s="189" t="s">
        <v>670</v>
      </c>
      <c r="B11" s="192" t="s">
        <v>610</v>
      </c>
      <c r="C11" s="192">
        <v>300</v>
      </c>
      <c r="D11" s="192">
        <v>10</v>
      </c>
      <c r="E11" s="193" t="s">
        <v>757</v>
      </c>
      <c r="F11" s="182">
        <f>Ведомственная!G204</f>
        <v>284</v>
      </c>
      <c r="G11" s="182">
        <f>Ведомственная!H204</f>
        <v>350</v>
      </c>
      <c r="H11" s="182">
        <f>Ведомственная!I204</f>
        <v>290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zoomScale="90" zoomScaleNormal="90" workbookViewId="0">
      <pane xSplit="2" ySplit="8" topLeftCell="C18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8.85546875" defaultRowHeight="12.75" x14ac:dyDescent="0.2"/>
  <cols>
    <col min="1" max="1" width="8.85546875" style="77"/>
    <col min="2" max="2" width="30" style="77" customWidth="1"/>
    <col min="3" max="3" width="12" style="77" customWidth="1"/>
    <col min="4" max="4" width="15.42578125" style="77" customWidth="1"/>
    <col min="5" max="5" width="12" style="77" customWidth="1"/>
    <col min="6" max="6" width="15.42578125" style="77" customWidth="1"/>
    <col min="7" max="7" width="12" style="77" customWidth="1"/>
    <col min="8" max="8" width="15.42578125" style="77" customWidth="1"/>
    <col min="9" max="16384" width="8.85546875" style="77"/>
  </cols>
  <sheetData>
    <row r="1" spans="1:8" x14ac:dyDescent="0.2">
      <c r="F1" s="250" t="s">
        <v>754</v>
      </c>
      <c r="G1" s="250"/>
      <c r="H1" s="250"/>
    </row>
    <row r="2" spans="1:8" ht="77.45" customHeight="1" x14ac:dyDescent="0.2">
      <c r="F2" s="251" t="s">
        <v>747</v>
      </c>
      <c r="G2" s="251"/>
      <c r="H2" s="251"/>
    </row>
    <row r="3" spans="1:8" ht="18.600000000000001" customHeight="1" x14ac:dyDescent="0.2">
      <c r="F3" s="250" t="s">
        <v>748</v>
      </c>
      <c r="G3" s="250"/>
      <c r="H3" s="250"/>
    </row>
    <row r="4" spans="1:8" ht="52.15" customHeight="1" x14ac:dyDescent="0.2">
      <c r="A4" s="249" t="s">
        <v>755</v>
      </c>
      <c r="B4" s="249"/>
      <c r="C4" s="249"/>
      <c r="D4" s="249"/>
      <c r="E4" s="249"/>
      <c r="F4" s="249"/>
      <c r="G4" s="249"/>
      <c r="H4" s="249"/>
    </row>
    <row r="7" spans="1:8" x14ac:dyDescent="0.2">
      <c r="A7" s="248" t="s">
        <v>623</v>
      </c>
      <c r="B7" s="248" t="s">
        <v>624</v>
      </c>
      <c r="C7" s="248" t="s">
        <v>371</v>
      </c>
      <c r="D7" s="248"/>
      <c r="E7" s="248" t="s">
        <v>372</v>
      </c>
      <c r="F7" s="248"/>
      <c r="G7" s="248" t="s">
        <v>489</v>
      </c>
      <c r="H7" s="248"/>
    </row>
    <row r="8" spans="1:8" ht="25.5" x14ac:dyDescent="0.2">
      <c r="A8" s="248"/>
      <c r="B8" s="248"/>
      <c r="C8" s="183" t="s">
        <v>668</v>
      </c>
      <c r="D8" s="183" t="s">
        <v>625</v>
      </c>
      <c r="E8" s="183" t="s">
        <v>668</v>
      </c>
      <c r="F8" s="183" t="s">
        <v>625</v>
      </c>
      <c r="G8" s="183" t="s">
        <v>668</v>
      </c>
      <c r="H8" s="183" t="s">
        <v>625</v>
      </c>
    </row>
    <row r="9" spans="1:8" x14ac:dyDescent="0.2">
      <c r="A9" s="194">
        <v>1</v>
      </c>
      <c r="B9" s="194">
        <v>2</v>
      </c>
      <c r="C9" s="194">
        <v>3</v>
      </c>
      <c r="D9" s="194">
        <v>4</v>
      </c>
      <c r="E9" s="194">
        <v>5</v>
      </c>
      <c r="F9" s="194">
        <v>6</v>
      </c>
      <c r="G9" s="194">
        <v>7</v>
      </c>
      <c r="H9" s="194">
        <v>8</v>
      </c>
    </row>
    <row r="10" spans="1:8" ht="38.25" x14ac:dyDescent="0.2">
      <c r="A10" s="247">
        <v>1</v>
      </c>
      <c r="B10" s="186" t="s">
        <v>611</v>
      </c>
      <c r="C10" s="195">
        <f>C11+C14</f>
        <v>0</v>
      </c>
      <c r="D10" s="196"/>
      <c r="E10" s="195">
        <f>E11+E14</f>
        <v>0</v>
      </c>
      <c r="F10" s="196"/>
      <c r="G10" s="195">
        <f>G11+G14</f>
        <v>0</v>
      </c>
      <c r="H10" s="196"/>
    </row>
    <row r="11" spans="1:8" x14ac:dyDescent="0.2">
      <c r="A11" s="247"/>
      <c r="B11" s="189" t="s">
        <v>612</v>
      </c>
      <c r="C11" s="197">
        <f>C12+C13</f>
        <v>0</v>
      </c>
      <c r="D11" s="198"/>
      <c r="E11" s="197">
        <f>E12+E13</f>
        <v>0</v>
      </c>
      <c r="F11" s="198"/>
      <c r="G11" s="197">
        <f>G12+G13</f>
        <v>0</v>
      </c>
      <c r="H11" s="198"/>
    </row>
    <row r="12" spans="1:8" ht="51" x14ac:dyDescent="0.2">
      <c r="A12" s="247"/>
      <c r="B12" s="199" t="s">
        <v>613</v>
      </c>
      <c r="C12" s="197"/>
      <c r="D12" s="200"/>
      <c r="E12" s="197"/>
      <c r="F12" s="200"/>
      <c r="G12" s="197"/>
      <c r="H12" s="200"/>
    </row>
    <row r="13" spans="1:8" ht="38.25" x14ac:dyDescent="0.2">
      <c r="A13" s="247"/>
      <c r="B13" s="201" t="s">
        <v>614</v>
      </c>
      <c r="C13" s="197"/>
      <c r="D13" s="200"/>
      <c r="E13" s="197"/>
      <c r="F13" s="200"/>
      <c r="G13" s="197"/>
      <c r="H13" s="198"/>
    </row>
    <row r="14" spans="1:8" x14ac:dyDescent="0.2">
      <c r="A14" s="247"/>
      <c r="B14" s="189" t="s">
        <v>615</v>
      </c>
      <c r="C14" s="195">
        <f>C15+C16</f>
        <v>0</v>
      </c>
      <c r="D14" s="196" t="s">
        <v>672</v>
      </c>
      <c r="E14" s="195">
        <f>E15+E16</f>
        <v>0</v>
      </c>
      <c r="F14" s="202" t="s">
        <v>372</v>
      </c>
      <c r="G14" s="195">
        <f>G15+G16</f>
        <v>0</v>
      </c>
      <c r="H14" s="196" t="s">
        <v>489</v>
      </c>
    </row>
    <row r="15" spans="1:8" ht="38.25" x14ac:dyDescent="0.2">
      <c r="A15" s="247"/>
      <c r="B15" s="199" t="s">
        <v>616</v>
      </c>
      <c r="C15" s="197"/>
      <c r="D15" s="200"/>
      <c r="E15" s="197"/>
      <c r="F15" s="200"/>
      <c r="G15" s="197"/>
      <c r="H15" s="198"/>
    </row>
    <row r="16" spans="1:8" ht="25.5" x14ac:dyDescent="0.2">
      <c r="A16" s="247"/>
      <c r="B16" s="199" t="s">
        <v>617</v>
      </c>
      <c r="C16" s="197"/>
      <c r="D16" s="200"/>
      <c r="E16" s="197"/>
      <c r="F16" s="200"/>
      <c r="G16" s="197"/>
      <c r="H16" s="198"/>
    </row>
    <row r="17" spans="1:8" ht="25.5" x14ac:dyDescent="0.2">
      <c r="A17" s="247">
        <v>2</v>
      </c>
      <c r="B17" s="186" t="s">
        <v>618</v>
      </c>
      <c r="C17" s="203">
        <f>C18+C19</f>
        <v>0</v>
      </c>
      <c r="D17" s="196">
        <f t="shared" ref="D17:H17" si="0">D18+D19</f>
        <v>0</v>
      </c>
      <c r="E17" s="203">
        <f t="shared" si="0"/>
        <v>0</v>
      </c>
      <c r="F17" s="196">
        <f t="shared" si="0"/>
        <v>0</v>
      </c>
      <c r="G17" s="203">
        <f t="shared" si="0"/>
        <v>0</v>
      </c>
      <c r="H17" s="196">
        <f t="shared" si="0"/>
        <v>0</v>
      </c>
    </row>
    <row r="18" spans="1:8" x14ac:dyDescent="0.2">
      <c r="A18" s="247"/>
      <c r="B18" s="189" t="s">
        <v>619</v>
      </c>
      <c r="C18" s="197"/>
      <c r="D18" s="200"/>
      <c r="E18" s="197"/>
      <c r="F18" s="200"/>
      <c r="G18" s="197"/>
      <c r="H18" s="200"/>
    </row>
    <row r="19" spans="1:8" x14ac:dyDescent="0.2">
      <c r="A19" s="247"/>
      <c r="B19" s="189" t="s">
        <v>620</v>
      </c>
      <c r="C19" s="197"/>
      <c r="D19" s="204"/>
      <c r="E19" s="197"/>
      <c r="F19" s="204"/>
      <c r="G19" s="197"/>
      <c r="H19" s="200"/>
    </row>
    <row r="20" spans="1:8" ht="102" x14ac:dyDescent="0.2">
      <c r="A20" s="247">
        <v>3</v>
      </c>
      <c r="B20" s="186" t="s">
        <v>621</v>
      </c>
      <c r="C20" s="197">
        <f>C21+C22</f>
        <v>0</v>
      </c>
      <c r="D20" s="200">
        <f t="shared" ref="D20:H20" si="1">D21+D22</f>
        <v>0</v>
      </c>
      <c r="E20" s="197">
        <f t="shared" si="1"/>
        <v>0</v>
      </c>
      <c r="F20" s="200">
        <f t="shared" si="1"/>
        <v>0</v>
      </c>
      <c r="G20" s="197">
        <f t="shared" si="1"/>
        <v>0</v>
      </c>
      <c r="H20" s="200">
        <f t="shared" si="1"/>
        <v>0</v>
      </c>
    </row>
    <row r="21" spans="1:8" x14ac:dyDescent="0.2">
      <c r="A21" s="247"/>
      <c r="B21" s="189" t="s">
        <v>619</v>
      </c>
      <c r="C21" s="197"/>
      <c r="D21" s="198"/>
      <c r="E21" s="197"/>
      <c r="F21" s="198"/>
      <c r="G21" s="205"/>
      <c r="H21" s="198"/>
    </row>
    <row r="22" spans="1:8" x14ac:dyDescent="0.2">
      <c r="A22" s="247"/>
      <c r="B22" s="189" t="s">
        <v>622</v>
      </c>
      <c r="C22" s="197"/>
      <c r="D22" s="200"/>
      <c r="E22" s="197"/>
      <c r="F22" s="198"/>
      <c r="G22" s="205"/>
      <c r="H22" s="198"/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ЛенчикХомэ</cp:lastModifiedBy>
  <cp:lastPrinted>2023-11-07T07:01:18Z</cp:lastPrinted>
  <dcterms:created xsi:type="dcterms:W3CDTF">2023-09-11T19:44:40Z</dcterms:created>
  <dcterms:modified xsi:type="dcterms:W3CDTF">2025-01-11T20:19:27Z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